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45" windowHeight="6285" tabRatio="434" activeTab="0"/>
  </bookViews>
  <sheets>
    <sheet name="資金繰り表(詳細版）" sheetId="1" r:id="rId1"/>
  </sheets>
  <definedNames>
    <definedName name="_xlnm.Print_Area" localSheetId="0">'資金繰り表(詳細版）'!$A$1:$U$55</definedName>
  </definedNames>
  <calcPr fullCalcOnLoad="1"/>
</workbook>
</file>

<file path=xl/sharedStrings.xml><?xml version="1.0" encoding="utf-8"?>
<sst xmlns="http://schemas.openxmlformats.org/spreadsheetml/2006/main" count="102" uniqueCount="93">
  <si>
    <t>期首</t>
  </si>
  <si>
    <t>年　　月</t>
  </si>
  <si>
    <t>合計</t>
  </si>
  <si>
    <t>（手形回収）</t>
  </si>
  <si>
    <t>手形期日落</t>
  </si>
  <si>
    <t>その他収入</t>
  </si>
  <si>
    <t>常</t>
  </si>
  <si>
    <t>買掛金現金支払</t>
  </si>
  <si>
    <t>（手形支払）</t>
  </si>
  <si>
    <t>収</t>
  </si>
  <si>
    <t>手形決済</t>
  </si>
  <si>
    <t>支</t>
  </si>
  <si>
    <t>その他経費</t>
  </si>
  <si>
    <t xml:space="preserve"> </t>
  </si>
  <si>
    <t>収</t>
  </si>
  <si>
    <t>入</t>
  </si>
  <si>
    <t>支</t>
  </si>
  <si>
    <t>出</t>
  </si>
  <si>
    <t>支出合計</t>
  </si>
  <si>
    <t>支払手形</t>
  </si>
  <si>
    <t>割引手形</t>
  </si>
  <si>
    <t>仕入・外注費</t>
  </si>
  <si>
    <t>現金売上</t>
  </si>
  <si>
    <t>売</t>
  </si>
  <si>
    <t>収</t>
  </si>
  <si>
    <t>上</t>
  </si>
  <si>
    <t>代</t>
  </si>
  <si>
    <t>金</t>
  </si>
  <si>
    <t>手形割引</t>
  </si>
  <si>
    <t>入</t>
  </si>
  <si>
    <t>現金仕入</t>
  </si>
  <si>
    <t>支</t>
  </si>
  <si>
    <t>出</t>
  </si>
  <si>
    <t>支払利息・割引料</t>
  </si>
  <si>
    <t>固定資産等売却収入</t>
  </si>
  <si>
    <t>収</t>
  </si>
  <si>
    <t>経</t>
  </si>
  <si>
    <t>入</t>
  </si>
  <si>
    <t>常</t>
  </si>
  <si>
    <t>税金・役員賞与配当</t>
  </si>
  <si>
    <t>外</t>
  </si>
  <si>
    <t>固定資産等購入支払（除く支手）</t>
  </si>
  <si>
    <t>収</t>
  </si>
  <si>
    <t>支</t>
  </si>
  <si>
    <t>固定資産等購入支払手形決済</t>
  </si>
  <si>
    <t>長期借入金調達</t>
  </si>
  <si>
    <t>短期借入金調達</t>
  </si>
  <si>
    <t>増資</t>
  </si>
  <si>
    <t>長期借入金返済</t>
  </si>
  <si>
    <t>短期借入金返済</t>
  </si>
  <si>
    <t>売掛金</t>
  </si>
  <si>
    <t>受取手形</t>
  </si>
  <si>
    <t>買掛金</t>
  </si>
  <si>
    <t>設備支手等営業外手形</t>
  </si>
  <si>
    <t>短期借入金</t>
  </si>
  <si>
    <t>長期借入金</t>
  </si>
  <si>
    <t>売上高</t>
  </si>
  <si>
    <t xml:space="preserve">収入合計 </t>
  </si>
  <si>
    <t>財</t>
  </si>
  <si>
    <t>売掛金現金回収</t>
  </si>
  <si>
    <t>賃金給与</t>
  </si>
  <si>
    <t>残</t>
  </si>
  <si>
    <t>高</t>
  </si>
  <si>
    <t xml:space="preserve">支出合計 </t>
  </si>
  <si>
    <t>収入合計</t>
  </si>
  <si>
    <t>差引過不足</t>
  </si>
  <si>
    <t>差引過不足</t>
  </si>
  <si>
    <t>（Ｂ）</t>
  </si>
  <si>
    <t>（Ｃ）</t>
  </si>
  <si>
    <t>（Ｄ＝Ｂ－Ｃ）</t>
  </si>
  <si>
    <t>（Ｅ）</t>
  </si>
  <si>
    <t>（Ｆ）</t>
  </si>
  <si>
    <t>（Ｇ＝Ｅ－Ｆ）</t>
  </si>
  <si>
    <t>（Ｈ）</t>
  </si>
  <si>
    <t>（Ｉ）</t>
  </si>
  <si>
    <t>（Ｊ＝Ｈ－Ｉ）</t>
  </si>
  <si>
    <t>（Ａ＋Ｄ＋Ｇ＋Ｊ）</t>
  </si>
  <si>
    <t>務</t>
  </si>
  <si>
    <t>収</t>
  </si>
  <si>
    <t>支</t>
  </si>
  <si>
    <t>経</t>
  </si>
  <si>
    <t>（Ａ）</t>
  </si>
  <si>
    <t xml:space="preserve">  年   月</t>
  </si>
  <si>
    <t>仕入・外注費</t>
  </si>
  <si>
    <t xml:space="preserve">前期繰越現金・当座預金 </t>
  </si>
  <si>
    <t>翌月繰越現金・当座預金</t>
  </si>
  <si>
    <t>（割引手形落込）</t>
  </si>
  <si>
    <t>（固定資産等手形支払）</t>
  </si>
  <si>
    <t>固定性預金取り崩し</t>
  </si>
  <si>
    <t>固定性預金預け入れ</t>
  </si>
  <si>
    <t>資金繰り表　（作成手順及び記載例）</t>
  </si>
  <si>
    <t>（単位：百万円）</t>
  </si>
  <si>
    <t>（自令和    年   月　至令和   年   月）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</si>
</sst>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;&quot;▲ &quot;0"/>
    <numFmt numFmtId="179" formatCode="#,##0_ "/>
    <numFmt numFmtId="180" formatCode="#,##0.0_ "/>
    <numFmt numFmtId="181" formatCode="#,##0.0"/>
    <numFmt numFmtId="182" formatCode="\(\ \ \ \ \ \ "/>
    <numFmt numFmtId="183" formatCode="\(\ \)\ \ \ \ \ "/>
    <numFmt numFmtId="184" formatCode="\(\ \ \ \)\ \ \ \ \ "/>
    <numFmt numFmtId="185" formatCode="\(\ \ \ \ \ \ \)\ \ \ \ \ "/>
    <numFmt numFmtId="186" formatCode="\(\ \ \ \ \ \ \ \)\ \ \ \ \ "/>
    <numFmt numFmtId="187" formatCode="\(\ \ \ \ \ \ \ \ \ \ \)\ \ \ \ \ "/>
    <numFmt numFmtId="188" formatCode="\ \ \ \ \ \ \ \ \ \ \ \ \ \ \ \ \ \ \ \ \ \ \ \ \ \ \ \ \ \ \ \ \ \ \ \ \ \(\ \ \ \ \ \ \ \ \ \ \)\ \ \ \ \ "/>
    <numFmt numFmtId="189" formatCode="\ \ \ \(\ \ \ \ \ \ \ \ \ \ \)\ \ \ \ \ "/>
    <numFmt numFmtId="190" formatCode="\ \ \ \(\ \ \ \ \ \ \)\ \ \ \ \ "/>
    <numFmt numFmtId="191" formatCode="\ \ \ \ \ \ \(\ \ \ \ \ \ \)\ \ \ \ \ "/>
    <numFmt numFmtId="192" formatCode="\ \ \ \ \ \(\ \ \ \ \ \ \)\ \ \ \ \ "/>
    <numFmt numFmtId="193" formatCode="\ \ \ \ \(\ \ \ \ \ \ \)\ \ \ \ \ "/>
    <numFmt numFmtId="194" formatCode="[&lt;=999]000;000\-00"/>
    <numFmt numFmtId="195" formatCode="0.0_ "/>
    <numFmt numFmtId="196" formatCode="#,##0.0;[Red]\-#,##0.0"/>
    <numFmt numFmtId="197" formatCode="0.0%"/>
    <numFmt numFmtId="198" formatCode="#,##0.0_ ;[Red]\-#,##0.0\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\(0.0\)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HG丸ｺﾞｼｯｸM-PRO"/>
      <family val="3"/>
    </font>
    <font>
      <b/>
      <sz val="22"/>
      <name val="ＭＳ Ｐゴシック"/>
      <family val="3"/>
    </font>
    <font>
      <sz val="12"/>
      <name val="HG丸ｺﾞｼｯｸM-PRO"/>
      <family val="3"/>
    </font>
    <font>
      <i/>
      <sz val="10"/>
      <name val="ＭＳ Ｐゴシック"/>
      <family val="3"/>
    </font>
    <font>
      <i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9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indexed="56"/>
      <name val="ＭＳ Ｐゴシック"/>
      <family val="3"/>
    </font>
    <font>
      <sz val="12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HG丸ｺﾞｼｯｸM-PRO"/>
      <family val="3"/>
    </font>
    <font>
      <sz val="11"/>
      <color theme="4"/>
      <name val="ＭＳ Ｐゴシック"/>
      <family val="3"/>
    </font>
    <font>
      <sz val="11"/>
      <color theme="3"/>
      <name val="ＭＳ Ｐゴシック"/>
      <family val="3"/>
    </font>
    <font>
      <sz val="12"/>
      <color rgb="FFFF000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bgColor indexed="22"/>
      </patternFill>
    </fill>
    <fill>
      <patternFill patternType="lightTrellis">
        <fgColor theme="3" tint="0.5999600291252136"/>
      </patternFill>
    </fill>
    <fill>
      <patternFill patternType="lightTrellis">
        <fgColor theme="3" tint="0.5999600291252136"/>
        <bgColor rgb="FFDDFFFF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tted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medium"/>
    </border>
    <border>
      <left style="thin"/>
      <right style="medium"/>
      <top style="dotted"/>
      <bottom style="dotted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38" fontId="6" fillId="0" borderId="10" xfId="49" applyFont="1" applyBorder="1" applyAlignment="1">
      <alignment horizontal="center" vertical="center"/>
    </xf>
    <xf numFmtId="38" fontId="6" fillId="0" borderId="11" xfId="49" applyFont="1" applyBorder="1" applyAlignment="1">
      <alignment horizontal="center" vertical="center"/>
    </xf>
    <xf numFmtId="38" fontId="6" fillId="0" borderId="12" xfId="49" applyFont="1" applyBorder="1" applyAlignment="1">
      <alignment horizontal="distributed" vertical="center"/>
    </xf>
    <xf numFmtId="38" fontId="5" fillId="0" borderId="13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38" fontId="5" fillId="0" borderId="15" xfId="49" applyFont="1" applyBorder="1" applyAlignment="1">
      <alignment horizontal="center" vertical="center"/>
    </xf>
    <xf numFmtId="38" fontId="6" fillId="0" borderId="16" xfId="49" applyFont="1" applyBorder="1" applyAlignment="1">
      <alignment horizontal="distributed" vertical="center"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38" fontId="0" fillId="33" borderId="17" xfId="49" applyFont="1" applyFill="1" applyBorder="1" applyAlignment="1" applyProtection="1">
      <alignment vertical="center"/>
      <protection/>
    </xf>
    <xf numFmtId="180" fontId="0" fillId="0" borderId="18" xfId="49" applyNumberFormat="1" applyFont="1" applyFill="1" applyBorder="1" applyAlignment="1" applyProtection="1">
      <alignment vertical="center"/>
      <protection locked="0"/>
    </xf>
    <xf numFmtId="180" fontId="0" fillId="0" borderId="19" xfId="49" applyNumberFormat="1" applyFont="1" applyBorder="1" applyAlignment="1">
      <alignment vertical="center"/>
    </xf>
    <xf numFmtId="38" fontId="5" fillId="0" borderId="20" xfId="49" applyFont="1" applyBorder="1" applyAlignment="1">
      <alignment horizontal="distributed" vertical="center"/>
    </xf>
    <xf numFmtId="180" fontId="0" fillId="0" borderId="11" xfId="49" applyNumberFormat="1" applyFont="1" applyFill="1" applyBorder="1" applyAlignment="1" applyProtection="1">
      <alignment vertical="center"/>
      <protection locked="0"/>
    </xf>
    <xf numFmtId="180" fontId="0" fillId="0" borderId="21" xfId="49" applyNumberFormat="1" applyFont="1" applyBorder="1" applyAlignment="1">
      <alignment vertical="center"/>
    </xf>
    <xf numFmtId="180" fontId="0" fillId="0" borderId="22" xfId="49" applyNumberFormat="1" applyFont="1" applyBorder="1" applyAlignment="1">
      <alignment vertical="center"/>
    </xf>
    <xf numFmtId="38" fontId="6" fillId="0" borderId="23" xfId="49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6" fillId="0" borderId="24" xfId="49" applyFont="1" applyBorder="1" applyAlignment="1">
      <alignment horizontal="distributed" vertical="center"/>
    </xf>
    <xf numFmtId="38" fontId="5" fillId="0" borderId="25" xfId="49" applyFont="1" applyBorder="1" applyAlignment="1">
      <alignment horizontal="center" vertical="center"/>
    </xf>
    <xf numFmtId="180" fontId="0" fillId="0" borderId="26" xfId="49" applyNumberFormat="1" applyFont="1" applyFill="1" applyBorder="1" applyAlignment="1" applyProtection="1">
      <alignment vertical="center"/>
      <protection locked="0"/>
    </xf>
    <xf numFmtId="180" fontId="0" fillId="0" borderId="27" xfId="49" applyNumberFormat="1" applyFont="1" applyBorder="1" applyAlignment="1">
      <alignment vertical="center"/>
    </xf>
    <xf numFmtId="38" fontId="6" fillId="0" borderId="12" xfId="49" applyFont="1" applyBorder="1" applyAlignment="1" applyProtection="1">
      <alignment horizontal="distributed" vertical="center"/>
      <protection locked="0"/>
    </xf>
    <xf numFmtId="180" fontId="0" fillId="0" borderId="28" xfId="49" applyNumberFormat="1" applyFont="1" applyFill="1" applyBorder="1" applyAlignment="1" applyProtection="1">
      <alignment vertical="center"/>
      <protection locked="0"/>
    </xf>
    <xf numFmtId="180" fontId="0" fillId="0" borderId="29" xfId="49" applyNumberFormat="1" applyFont="1" applyBorder="1" applyAlignment="1">
      <alignment vertical="center"/>
    </xf>
    <xf numFmtId="180" fontId="0" fillId="0" borderId="30" xfId="49" applyNumberFormat="1" applyFont="1" applyBorder="1" applyAlignment="1">
      <alignment vertical="center"/>
    </xf>
    <xf numFmtId="38" fontId="6" fillId="0" borderId="31" xfId="49" applyFont="1" applyBorder="1" applyAlignment="1" applyProtection="1">
      <alignment horizontal="distributed" vertical="center"/>
      <protection locked="0"/>
    </xf>
    <xf numFmtId="180" fontId="0" fillId="0" borderId="32" xfId="49" applyNumberFormat="1" applyFont="1" applyFill="1" applyBorder="1" applyAlignment="1" applyProtection="1">
      <alignment vertical="center"/>
      <protection locked="0"/>
    </xf>
    <xf numFmtId="180" fontId="0" fillId="0" borderId="33" xfId="49" applyNumberFormat="1" applyFont="1" applyBorder="1" applyAlignment="1">
      <alignment vertical="center"/>
    </xf>
    <xf numFmtId="180" fontId="0" fillId="0" borderId="34" xfId="49" applyNumberFormat="1" applyFont="1" applyFill="1" applyBorder="1" applyAlignment="1" applyProtection="1">
      <alignment vertical="center"/>
      <protection locked="0"/>
    </xf>
    <xf numFmtId="38" fontId="6" fillId="0" borderId="23" xfId="49" applyFont="1" applyBorder="1" applyAlignment="1">
      <alignment vertical="center"/>
    </xf>
    <xf numFmtId="38" fontId="6" fillId="0" borderId="35" xfId="49" applyFont="1" applyBorder="1" applyAlignment="1">
      <alignment vertical="center"/>
    </xf>
    <xf numFmtId="38" fontId="6" fillId="0" borderId="36" xfId="49" applyFont="1" applyBorder="1" applyAlignment="1">
      <alignment horizontal="center" vertical="center"/>
    </xf>
    <xf numFmtId="38" fontId="6" fillId="0" borderId="37" xfId="49" applyFont="1" applyBorder="1" applyAlignment="1">
      <alignment horizontal="center" vertical="center"/>
    </xf>
    <xf numFmtId="180" fontId="0" fillId="0" borderId="11" xfId="49" applyNumberFormat="1" applyFont="1" applyBorder="1" applyAlignment="1" applyProtection="1">
      <alignment vertical="center"/>
      <protection locked="0"/>
    </xf>
    <xf numFmtId="38" fontId="6" fillId="0" borderId="17" xfId="49" applyFont="1" applyBorder="1" applyAlignment="1">
      <alignment horizontal="center" vertical="center"/>
    </xf>
    <xf numFmtId="38" fontId="6" fillId="0" borderId="38" xfId="49" applyFont="1" applyBorder="1" applyAlignment="1" applyProtection="1">
      <alignment vertical="center"/>
      <protection locked="0"/>
    </xf>
    <xf numFmtId="38" fontId="6" fillId="0" borderId="39" xfId="49" applyFont="1" applyBorder="1" applyAlignment="1" applyProtection="1">
      <alignment horizontal="distributed" vertical="center"/>
      <protection locked="0"/>
    </xf>
    <xf numFmtId="38" fontId="5" fillId="0" borderId="40" xfId="49" applyFont="1" applyBorder="1" applyAlignment="1">
      <alignment horizontal="center" vertical="center"/>
    </xf>
    <xf numFmtId="180" fontId="0" fillId="0" borderId="32" xfId="49" applyNumberFormat="1" applyFont="1" applyBorder="1" applyAlignment="1" applyProtection="1">
      <alignment vertical="center"/>
      <protection locked="0"/>
    </xf>
    <xf numFmtId="38" fontId="6" fillId="0" borderId="18" xfId="49" applyFont="1" applyBorder="1" applyAlignment="1">
      <alignment horizontal="center" vertical="center"/>
    </xf>
    <xf numFmtId="180" fontId="0" fillId="0" borderId="34" xfId="49" applyNumberFormat="1" applyFont="1" applyBorder="1" applyAlignment="1" applyProtection="1">
      <alignment vertical="center"/>
      <protection locked="0"/>
    </xf>
    <xf numFmtId="38" fontId="5" fillId="0" borderId="20" xfId="49" applyFont="1" applyBorder="1" applyAlignment="1">
      <alignment horizontal="center" vertical="center"/>
    </xf>
    <xf numFmtId="180" fontId="0" fillId="0" borderId="41" xfId="49" applyNumberFormat="1" applyFont="1" applyBorder="1" applyAlignment="1" applyProtection="1">
      <alignment vertical="center"/>
      <protection locked="0"/>
    </xf>
    <xf numFmtId="180" fontId="0" fillId="0" borderId="42" xfId="49" applyNumberFormat="1" applyFont="1" applyBorder="1" applyAlignment="1">
      <alignment vertical="center"/>
    </xf>
    <xf numFmtId="180" fontId="0" fillId="0" borderId="26" xfId="49" applyNumberFormat="1" applyFont="1" applyBorder="1" applyAlignment="1" applyProtection="1">
      <alignment vertical="center"/>
      <protection locked="0"/>
    </xf>
    <xf numFmtId="38" fontId="6" fillId="0" borderId="12" xfId="49" applyFont="1" applyBorder="1" applyAlignment="1">
      <alignment horizontal="center" vertical="center"/>
    </xf>
    <xf numFmtId="38" fontId="5" fillId="0" borderId="43" xfId="49" applyFont="1" applyBorder="1" applyAlignment="1">
      <alignment horizontal="center" vertical="center"/>
    </xf>
    <xf numFmtId="38" fontId="6" fillId="0" borderId="17" xfId="49" applyFont="1" applyBorder="1" applyAlignment="1">
      <alignment vertical="center"/>
    </xf>
    <xf numFmtId="38" fontId="6" fillId="0" borderId="44" xfId="49" applyFont="1" applyBorder="1" applyAlignment="1">
      <alignment horizontal="center" vertical="center"/>
    </xf>
    <xf numFmtId="180" fontId="0" fillId="0" borderId="44" xfId="49" applyNumberFormat="1" applyFont="1" applyBorder="1" applyAlignment="1" applyProtection="1">
      <alignment vertical="center"/>
      <protection locked="0"/>
    </xf>
    <xf numFmtId="180" fontId="0" fillId="0" borderId="45" xfId="49" applyNumberFormat="1" applyFont="1" applyBorder="1" applyAlignment="1">
      <alignment vertical="center"/>
    </xf>
    <xf numFmtId="180" fontId="0" fillId="0" borderId="18" xfId="49" applyNumberFormat="1" applyFont="1" applyBorder="1" applyAlignment="1" applyProtection="1">
      <alignment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38" fontId="0" fillId="33" borderId="46" xfId="49" applyFont="1" applyFill="1" applyBorder="1" applyAlignment="1" applyProtection="1">
      <alignment vertical="center"/>
      <protection/>
    </xf>
    <xf numFmtId="180" fontId="0" fillId="33" borderId="21" xfId="49" applyNumberFormat="1" applyFont="1" applyFill="1" applyBorder="1" applyAlignment="1" applyProtection="1">
      <alignment vertical="center"/>
      <protection/>
    </xf>
    <xf numFmtId="38" fontId="6" fillId="0" borderId="21" xfId="49" applyFont="1" applyBorder="1" applyAlignment="1">
      <alignment horizontal="center" vertical="center"/>
    </xf>
    <xf numFmtId="181" fontId="0" fillId="0" borderId="17" xfId="49" applyNumberFormat="1" applyFont="1" applyBorder="1" applyAlignment="1" applyProtection="1">
      <alignment vertical="center"/>
      <protection locked="0"/>
    </xf>
    <xf numFmtId="181" fontId="0" fillId="0" borderId="47" xfId="49" applyNumberFormat="1" applyFont="1" applyBorder="1" applyAlignment="1" applyProtection="1">
      <alignment vertical="center"/>
      <protection locked="0"/>
    </xf>
    <xf numFmtId="38" fontId="6" fillId="0" borderId="48" xfId="49" applyFont="1" applyBorder="1" applyAlignment="1">
      <alignment horizontal="center" vertical="center"/>
    </xf>
    <xf numFmtId="38" fontId="5" fillId="0" borderId="49" xfId="49" applyFont="1" applyBorder="1" applyAlignment="1">
      <alignment horizontal="center" vertical="center"/>
    </xf>
    <xf numFmtId="181" fontId="0" fillId="0" borderId="46" xfId="49" applyNumberFormat="1" applyFont="1" applyBorder="1" applyAlignment="1" applyProtection="1">
      <alignment vertical="center"/>
      <protection locked="0"/>
    </xf>
    <xf numFmtId="180" fontId="0" fillId="33" borderId="48" xfId="49" applyNumberFormat="1" applyFont="1" applyFill="1" applyBorder="1" applyAlignment="1" applyProtection="1">
      <alignment vertical="center"/>
      <protection/>
    </xf>
    <xf numFmtId="0" fontId="5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5" fillId="0" borderId="15" xfId="49" applyFont="1" applyBorder="1" applyAlignment="1">
      <alignment horizontal="distributed" vertical="center"/>
    </xf>
    <xf numFmtId="38" fontId="5" fillId="0" borderId="0" xfId="49" applyFont="1" applyAlignment="1">
      <alignment horizontal="right" vertical="center"/>
    </xf>
    <xf numFmtId="38" fontId="5" fillId="0" borderId="15" xfId="49" applyFont="1" applyBorder="1" applyAlignment="1">
      <alignment horizontal="center" vertical="center" shrinkToFit="1"/>
    </xf>
    <xf numFmtId="38" fontId="12" fillId="0" borderId="24" xfId="49" applyFont="1" applyBorder="1" applyAlignment="1" quotePrefix="1">
      <alignment horizontal="distributed" vertical="center"/>
    </xf>
    <xf numFmtId="38" fontId="13" fillId="0" borderId="25" xfId="49" applyFont="1" applyBorder="1" applyAlignment="1" quotePrefix="1">
      <alignment horizontal="center" vertical="center"/>
    </xf>
    <xf numFmtId="38" fontId="2" fillId="33" borderId="17" xfId="49" applyFont="1" applyFill="1" applyBorder="1" applyAlignment="1" applyProtection="1" quotePrefix="1">
      <alignment vertical="center"/>
      <protection/>
    </xf>
    <xf numFmtId="38" fontId="12" fillId="0" borderId="24" xfId="49" applyFont="1" applyBorder="1" applyAlignment="1">
      <alignment horizontal="distributed" vertical="center"/>
    </xf>
    <xf numFmtId="38" fontId="13" fillId="0" borderId="25" xfId="49" applyFont="1" applyBorder="1" applyAlignment="1">
      <alignment horizontal="center" vertical="center"/>
    </xf>
    <xf numFmtId="38" fontId="2" fillId="33" borderId="17" xfId="49" applyFont="1" applyFill="1" applyBorder="1" applyAlignment="1" applyProtection="1">
      <alignment vertical="center"/>
      <protection/>
    </xf>
    <xf numFmtId="205" fontId="2" fillId="0" borderId="26" xfId="49" applyNumberFormat="1" applyFont="1" applyFill="1" applyBorder="1" applyAlignment="1" applyProtection="1">
      <alignment vertical="center"/>
      <protection locked="0"/>
    </xf>
    <xf numFmtId="205" fontId="2" fillId="0" borderId="27" xfId="49" applyNumberFormat="1" applyFont="1" applyBorder="1" applyAlignment="1">
      <alignment vertical="center"/>
    </xf>
    <xf numFmtId="205" fontId="2" fillId="0" borderId="11" xfId="49" applyNumberFormat="1" applyFont="1" applyFill="1" applyBorder="1" applyAlignment="1" applyProtection="1">
      <alignment vertical="center"/>
      <protection locked="0"/>
    </xf>
    <xf numFmtId="205" fontId="2" fillId="0" borderId="21" xfId="49" applyNumberFormat="1" applyFont="1" applyBorder="1" applyAlignment="1">
      <alignment vertical="center"/>
    </xf>
    <xf numFmtId="205" fontId="2" fillId="0" borderId="26" xfId="49" applyNumberFormat="1" applyFont="1" applyBorder="1" applyAlignment="1" applyProtection="1">
      <alignment vertical="center"/>
      <protection locked="0"/>
    </xf>
    <xf numFmtId="180" fontId="52" fillId="0" borderId="34" xfId="49" applyNumberFormat="1" applyFont="1" applyBorder="1" applyAlignment="1">
      <alignment vertical="center"/>
    </xf>
    <xf numFmtId="180" fontId="52" fillId="0" borderId="30" xfId="49" applyNumberFormat="1" applyFont="1" applyBorder="1" applyAlignment="1">
      <alignment vertical="center"/>
    </xf>
    <xf numFmtId="38" fontId="5" fillId="0" borderId="14" xfId="49" applyFont="1" applyFill="1" applyBorder="1" applyAlignment="1">
      <alignment horizontal="center" vertical="center" shrinkToFit="1"/>
    </xf>
    <xf numFmtId="38" fontId="6" fillId="0" borderId="11" xfId="49" applyFont="1" applyFill="1" applyBorder="1" applyAlignment="1">
      <alignment vertical="center"/>
    </xf>
    <xf numFmtId="180" fontId="52" fillId="0" borderId="11" xfId="49" applyNumberFormat="1" applyFont="1" applyFill="1" applyBorder="1" applyAlignment="1">
      <alignment vertical="center"/>
    </xf>
    <xf numFmtId="180" fontId="52" fillId="0" borderId="21" xfId="49" applyNumberFormat="1" applyFont="1" applyFill="1" applyBorder="1" applyAlignment="1">
      <alignment vertical="center"/>
    </xf>
    <xf numFmtId="180" fontId="0" fillId="0" borderId="30" xfId="49" applyNumberFormat="1" applyFont="1" applyFill="1" applyBorder="1" applyAlignment="1">
      <alignment vertical="center"/>
    </xf>
    <xf numFmtId="180" fontId="0" fillId="0" borderId="19" xfId="49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38" fontId="5" fillId="34" borderId="50" xfId="49" applyFont="1" applyFill="1" applyBorder="1" applyAlignment="1">
      <alignment horizontal="center" vertical="center" shrinkToFit="1"/>
    </xf>
    <xf numFmtId="196" fontId="0" fillId="35" borderId="46" xfId="49" applyNumberFormat="1" applyFont="1" applyFill="1" applyBorder="1" applyAlignment="1" applyProtection="1">
      <alignment vertical="center"/>
      <protection locked="0"/>
    </xf>
    <xf numFmtId="38" fontId="5" fillId="34" borderId="15" xfId="49" applyFont="1" applyFill="1" applyBorder="1" applyAlignment="1">
      <alignment horizontal="center" vertical="center" shrinkToFit="1"/>
    </xf>
    <xf numFmtId="38" fontId="5" fillId="34" borderId="51" xfId="49" applyFont="1" applyFill="1" applyBorder="1" applyAlignment="1">
      <alignment horizontal="center" vertical="center" shrinkToFit="1"/>
    </xf>
    <xf numFmtId="38" fontId="0" fillId="34" borderId="52" xfId="49" applyFont="1" applyFill="1" applyBorder="1" applyAlignment="1">
      <alignment horizontal="center" vertical="center"/>
    </xf>
    <xf numFmtId="38" fontId="0" fillId="34" borderId="53" xfId="49" applyFont="1" applyFill="1" applyBorder="1" applyAlignment="1" applyProtection="1">
      <alignment horizontal="right" vertical="center"/>
      <protection locked="0"/>
    </xf>
    <xf numFmtId="38" fontId="0" fillId="34" borderId="54" xfId="49" applyFont="1" applyFill="1" applyBorder="1" applyAlignment="1">
      <alignment horizontal="center" vertical="center"/>
    </xf>
    <xf numFmtId="180" fontId="53" fillId="34" borderId="41" xfId="49" applyNumberFormat="1" applyFont="1" applyFill="1" applyBorder="1" applyAlignment="1" applyProtection="1">
      <alignment vertical="center"/>
      <protection locked="0"/>
    </xf>
    <xf numFmtId="180" fontId="53" fillId="34" borderId="55" xfId="49" applyNumberFormat="1" applyFont="1" applyFill="1" applyBorder="1" applyAlignment="1">
      <alignment vertical="center"/>
    </xf>
    <xf numFmtId="180" fontId="53" fillId="0" borderId="11" xfId="49" applyNumberFormat="1" applyFont="1" applyFill="1" applyBorder="1" applyAlignment="1">
      <alignment vertical="center"/>
    </xf>
    <xf numFmtId="180" fontId="53" fillId="0" borderId="26" xfId="49" applyNumberFormat="1" applyFont="1" applyFill="1" applyBorder="1" applyAlignment="1">
      <alignment vertical="center"/>
    </xf>
    <xf numFmtId="180" fontId="53" fillId="0" borderId="26" xfId="49" applyNumberFormat="1" applyFont="1" applyFill="1" applyBorder="1" applyAlignment="1" applyProtection="1">
      <alignment vertical="center"/>
      <protection locked="0"/>
    </xf>
    <xf numFmtId="180" fontId="53" fillId="0" borderId="56" xfId="49" applyNumberFormat="1" applyFont="1" applyFill="1" applyBorder="1" applyAlignment="1" applyProtection="1">
      <alignment vertical="center"/>
      <protection locked="0"/>
    </xf>
    <xf numFmtId="180" fontId="53" fillId="0" borderId="56" xfId="49" applyNumberFormat="1" applyFont="1" applyFill="1" applyBorder="1" applyAlignment="1">
      <alignment vertical="center"/>
    </xf>
    <xf numFmtId="180" fontId="53" fillId="0" borderId="57" xfId="49" applyNumberFormat="1" applyFont="1" applyFill="1" applyBorder="1" applyAlignment="1">
      <alignment vertical="center"/>
    </xf>
    <xf numFmtId="180" fontId="53" fillId="34" borderId="58" xfId="49" applyNumberFormat="1" applyFont="1" applyFill="1" applyBorder="1" applyAlignment="1">
      <alignment vertical="center"/>
    </xf>
    <xf numFmtId="180" fontId="53" fillId="34" borderId="11" xfId="49" applyNumberFormat="1" applyFont="1" applyFill="1" applyBorder="1" applyAlignment="1">
      <alignment vertical="center"/>
    </xf>
    <xf numFmtId="180" fontId="53" fillId="34" borderId="21" xfId="49" applyNumberFormat="1" applyFont="1" applyFill="1" applyBorder="1" applyAlignment="1">
      <alignment vertical="center"/>
    </xf>
    <xf numFmtId="180" fontId="53" fillId="34" borderId="59" xfId="49" applyNumberFormat="1" applyFont="1" applyFill="1" applyBorder="1" applyAlignment="1">
      <alignment vertical="center"/>
    </xf>
    <xf numFmtId="180" fontId="53" fillId="0" borderId="34" xfId="49" applyNumberFormat="1" applyFont="1" applyFill="1" applyBorder="1" applyAlignment="1">
      <alignment vertical="center"/>
    </xf>
    <xf numFmtId="180" fontId="53" fillId="0" borderId="30" xfId="49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38" fontId="0" fillId="34" borderId="60" xfId="49" applyFont="1" applyFill="1" applyBorder="1" applyAlignment="1" applyProtection="1">
      <alignment horizontal="right" vertical="center"/>
      <protection locked="0"/>
    </xf>
    <xf numFmtId="180" fontId="0" fillId="0" borderId="61" xfId="49" applyNumberFormat="1" applyFont="1" applyFill="1" applyBorder="1" applyAlignment="1" applyProtection="1">
      <alignment vertical="center"/>
      <protection locked="0"/>
    </xf>
    <xf numFmtId="180" fontId="0" fillId="0" borderId="0" xfId="49" applyNumberFormat="1" applyFont="1" applyFill="1" applyBorder="1" applyAlignment="1" applyProtection="1">
      <alignment vertical="center"/>
      <protection locked="0"/>
    </xf>
    <xf numFmtId="180" fontId="53" fillId="34" borderId="62" xfId="49" applyNumberFormat="1" applyFont="1" applyFill="1" applyBorder="1" applyAlignment="1">
      <alignment vertical="center"/>
    </xf>
    <xf numFmtId="180" fontId="0" fillId="0" borderId="63" xfId="49" applyNumberFormat="1" applyFont="1" applyFill="1" applyBorder="1" applyAlignment="1" applyProtection="1">
      <alignment vertical="center"/>
      <protection locked="0"/>
    </xf>
    <xf numFmtId="205" fontId="2" fillId="0" borderId="63" xfId="49" applyNumberFormat="1" applyFont="1" applyFill="1" applyBorder="1" applyAlignment="1" applyProtection="1">
      <alignment vertical="center"/>
      <protection locked="0"/>
    </xf>
    <xf numFmtId="205" fontId="2" fillId="0" borderId="0" xfId="49" applyNumberFormat="1" applyFont="1" applyFill="1" applyBorder="1" applyAlignment="1" applyProtection="1">
      <alignment vertical="center"/>
      <protection locked="0"/>
    </xf>
    <xf numFmtId="180" fontId="0" fillId="0" borderId="64" xfId="49" applyNumberFormat="1" applyFont="1" applyFill="1" applyBorder="1" applyAlignment="1" applyProtection="1">
      <alignment vertical="center"/>
      <protection locked="0"/>
    </xf>
    <xf numFmtId="180" fontId="53" fillId="0" borderId="65" xfId="49" applyNumberFormat="1" applyFont="1" applyFill="1" applyBorder="1" applyAlignment="1">
      <alignment vertical="center"/>
    </xf>
    <xf numFmtId="180" fontId="0" fillId="0" borderId="39" xfId="49" applyNumberFormat="1" applyFont="1" applyFill="1" applyBorder="1" applyAlignment="1" applyProtection="1">
      <alignment vertical="center"/>
      <protection locked="0"/>
    </xf>
    <xf numFmtId="180" fontId="0" fillId="0" borderId="65" xfId="49" applyNumberFormat="1" applyFont="1" applyFill="1" applyBorder="1" applyAlignment="1" applyProtection="1">
      <alignment vertical="center"/>
      <protection locked="0"/>
    </xf>
    <xf numFmtId="180" fontId="52" fillId="0" borderId="0" xfId="49" applyNumberFormat="1" applyFont="1" applyFill="1" applyBorder="1" applyAlignment="1">
      <alignment vertical="center"/>
    </xf>
    <xf numFmtId="180" fontId="0" fillId="0" borderId="0" xfId="49" applyNumberFormat="1" applyFont="1" applyBorder="1" applyAlignment="1" applyProtection="1">
      <alignment vertical="center"/>
      <protection locked="0"/>
    </xf>
    <xf numFmtId="180" fontId="0" fillId="0" borderId="39" xfId="49" applyNumberFormat="1" applyFont="1" applyBorder="1" applyAlignment="1" applyProtection="1">
      <alignment vertical="center"/>
      <protection locked="0"/>
    </xf>
    <xf numFmtId="180" fontId="0" fillId="0" borderId="65" xfId="49" applyNumberFormat="1" applyFont="1" applyBorder="1" applyAlignment="1" applyProtection="1">
      <alignment vertical="center"/>
      <protection locked="0"/>
    </xf>
    <xf numFmtId="180" fontId="0" fillId="0" borderId="66" xfId="49" applyNumberFormat="1" applyFont="1" applyBorder="1" applyAlignment="1" applyProtection="1">
      <alignment vertical="center"/>
      <protection locked="0"/>
    </xf>
    <xf numFmtId="180" fontId="0" fillId="0" borderId="63" xfId="49" applyNumberFormat="1" applyFont="1" applyBorder="1" applyAlignment="1" applyProtection="1">
      <alignment vertical="center"/>
      <protection locked="0"/>
    </xf>
    <xf numFmtId="205" fontId="2" fillId="0" borderId="63" xfId="49" applyNumberFormat="1" applyFont="1" applyBorder="1" applyAlignment="1" applyProtection="1">
      <alignment vertical="center"/>
      <protection locked="0"/>
    </xf>
    <xf numFmtId="180" fontId="52" fillId="0" borderId="65" xfId="49" applyNumberFormat="1" applyFont="1" applyBorder="1" applyAlignment="1">
      <alignment vertical="center"/>
    </xf>
    <xf numFmtId="180" fontId="0" fillId="0" borderId="37" xfId="49" applyNumberFormat="1" applyFont="1" applyBorder="1" applyAlignment="1" applyProtection="1">
      <alignment vertical="center"/>
      <protection locked="0"/>
    </xf>
    <xf numFmtId="180" fontId="0" fillId="0" borderId="61" xfId="49" applyNumberFormat="1" applyFont="1" applyBorder="1" applyAlignment="1" applyProtection="1">
      <alignment vertical="center"/>
      <protection locked="0"/>
    </xf>
    <xf numFmtId="180" fontId="53" fillId="0" borderId="0" xfId="49" applyNumberFormat="1" applyFont="1" applyFill="1" applyBorder="1" applyAlignment="1">
      <alignment vertical="center"/>
    </xf>
    <xf numFmtId="180" fontId="53" fillId="0" borderId="15" xfId="49" applyNumberFormat="1" applyFont="1" applyFill="1" applyBorder="1" applyAlignment="1" applyProtection="1">
      <alignment vertical="center"/>
      <protection locked="0"/>
    </xf>
    <xf numFmtId="180" fontId="53" fillId="0" borderId="15" xfId="49" applyNumberFormat="1" applyFont="1" applyFill="1" applyBorder="1" applyAlignment="1">
      <alignment vertical="center"/>
    </xf>
    <xf numFmtId="180" fontId="53" fillId="0" borderId="67" xfId="49" applyNumberFormat="1" applyFont="1" applyFill="1" applyBorder="1" applyAlignment="1">
      <alignment vertical="center"/>
    </xf>
    <xf numFmtId="180" fontId="53" fillId="34" borderId="68" xfId="49" applyNumberFormat="1" applyFont="1" applyFill="1" applyBorder="1" applyAlignment="1">
      <alignment vertical="center"/>
    </xf>
    <xf numFmtId="180" fontId="53" fillId="34" borderId="69" xfId="49" applyNumberFormat="1" applyFont="1" applyFill="1" applyBorder="1" applyAlignment="1" applyProtection="1">
      <alignment vertical="center"/>
      <protection locked="0"/>
    </xf>
    <xf numFmtId="180" fontId="53" fillId="34" borderId="69" xfId="49" applyNumberFormat="1" applyFont="1" applyFill="1" applyBorder="1" applyAlignment="1">
      <alignment vertical="center"/>
    </xf>
    <xf numFmtId="38" fontId="10" fillId="0" borderId="0" xfId="49" applyFont="1" applyAlignment="1" applyProtection="1">
      <alignment horizontal="center" vertical="center"/>
      <protection locked="0"/>
    </xf>
    <xf numFmtId="38" fontId="0" fillId="0" borderId="0" xfId="49" applyFont="1" applyAlignment="1" applyProtection="1">
      <alignment horizontal="center" vertical="center"/>
      <protection locked="0"/>
    </xf>
    <xf numFmtId="38" fontId="6" fillId="34" borderId="70" xfId="49" applyFont="1" applyFill="1" applyBorder="1" applyAlignment="1">
      <alignment horizontal="center" vertical="center"/>
    </xf>
    <xf numFmtId="38" fontId="6" fillId="34" borderId="60" xfId="49" applyFont="1" applyFill="1" applyBorder="1" applyAlignment="1">
      <alignment horizontal="center" vertical="center"/>
    </xf>
    <xf numFmtId="38" fontId="6" fillId="34" borderId="71" xfId="49" applyFont="1" applyFill="1" applyBorder="1" applyAlignment="1">
      <alignment horizontal="center" vertical="center"/>
    </xf>
    <xf numFmtId="38" fontId="6" fillId="0" borderId="72" xfId="49" applyFont="1" applyBorder="1" applyAlignment="1">
      <alignment horizontal="distributed" vertical="center"/>
    </xf>
    <xf numFmtId="38" fontId="6" fillId="0" borderId="61" xfId="49" applyFont="1" applyBorder="1" applyAlignment="1">
      <alignment horizontal="distributed" vertical="center"/>
    </xf>
    <xf numFmtId="38" fontId="6" fillId="0" borderId="73" xfId="49" applyFont="1" applyBorder="1" applyAlignment="1">
      <alignment horizontal="distributed" vertical="center"/>
    </xf>
    <xf numFmtId="38" fontId="6" fillId="0" borderId="74" xfId="49" applyFont="1" applyBorder="1" applyAlignment="1">
      <alignment horizontal="distributed" vertical="center"/>
    </xf>
    <xf numFmtId="38" fontId="6" fillId="34" borderId="75" xfId="49" applyFont="1" applyFill="1" applyBorder="1" applyAlignment="1">
      <alignment horizontal="distributed" vertical="center"/>
    </xf>
    <xf numFmtId="38" fontId="6" fillId="34" borderId="62" xfId="49" applyFont="1" applyFill="1" applyBorder="1" applyAlignment="1">
      <alignment horizontal="distributed" vertical="center"/>
    </xf>
    <xf numFmtId="38" fontId="6" fillId="0" borderId="16" xfId="49" applyFont="1" applyBorder="1" applyAlignment="1">
      <alignment horizontal="distributed" vertical="center"/>
    </xf>
    <xf numFmtId="38" fontId="6" fillId="0" borderId="76" xfId="49" applyFont="1" applyFill="1" applyBorder="1" applyAlignment="1">
      <alignment horizontal="distributed" vertical="center"/>
    </xf>
    <xf numFmtId="38" fontId="6" fillId="0" borderId="65" xfId="49" applyFont="1" applyFill="1" applyBorder="1" applyAlignment="1">
      <alignment horizontal="distributed" vertical="center"/>
    </xf>
    <xf numFmtId="38" fontId="6" fillId="0" borderId="10" xfId="49" applyFont="1" applyBorder="1" applyAlignment="1">
      <alignment horizontal="center" vertical="center" textRotation="255" shrinkToFit="1"/>
    </xf>
    <xf numFmtId="38" fontId="6" fillId="0" borderId="11" xfId="49" applyFont="1" applyBorder="1" applyAlignment="1">
      <alignment horizontal="center" vertical="center" textRotation="255" shrinkToFit="1"/>
    </xf>
    <xf numFmtId="38" fontId="6" fillId="0" borderId="18" xfId="49" applyFont="1" applyBorder="1" applyAlignment="1">
      <alignment horizontal="center" vertical="center" textRotation="255" shrinkToFit="1"/>
    </xf>
    <xf numFmtId="38" fontId="6" fillId="0" borderId="76" xfId="49" applyFont="1" applyBorder="1" applyAlignment="1">
      <alignment horizontal="distributed" vertical="center"/>
    </xf>
    <xf numFmtId="38" fontId="6" fillId="0" borderId="65" xfId="49" applyFont="1" applyBorder="1" applyAlignment="1">
      <alignment horizontal="distributed" vertical="center"/>
    </xf>
    <xf numFmtId="38" fontId="6" fillId="0" borderId="16" xfId="49" applyFont="1" applyFill="1" applyBorder="1" applyAlignment="1">
      <alignment horizontal="distributed" vertical="center"/>
    </xf>
    <xf numFmtId="38" fontId="6" fillId="0" borderId="74" xfId="49" applyFont="1" applyFill="1" applyBorder="1" applyAlignment="1">
      <alignment horizontal="distributed" vertical="center"/>
    </xf>
    <xf numFmtId="38" fontId="6" fillId="34" borderId="77" xfId="49" applyFont="1" applyFill="1" applyBorder="1" applyAlignment="1">
      <alignment horizontal="distributed" vertical="center"/>
    </xf>
    <xf numFmtId="38" fontId="6" fillId="34" borderId="78" xfId="49" applyFont="1" applyFill="1" applyBorder="1" applyAlignment="1">
      <alignment horizontal="distributed" vertical="center"/>
    </xf>
    <xf numFmtId="38" fontId="6" fillId="0" borderId="79" xfId="49" applyFont="1" applyBorder="1" applyAlignment="1">
      <alignment horizontal="distributed" vertical="center"/>
    </xf>
    <xf numFmtId="38" fontId="6" fillId="0" borderId="37" xfId="49" applyFont="1" applyBorder="1" applyAlignment="1">
      <alignment horizontal="distributed" vertical="center"/>
    </xf>
    <xf numFmtId="38" fontId="6" fillId="0" borderId="24" xfId="49" applyFont="1" applyBorder="1" applyAlignment="1">
      <alignment horizontal="distributed" vertical="center"/>
    </xf>
    <xf numFmtId="38" fontId="6" fillId="0" borderId="63" xfId="49" applyFont="1" applyBorder="1" applyAlignment="1">
      <alignment horizontal="distributed" vertical="center"/>
    </xf>
    <xf numFmtId="38" fontId="12" fillId="0" borderId="24" xfId="49" applyFont="1" applyBorder="1" applyAlignment="1">
      <alignment horizontal="distributed" vertical="center"/>
    </xf>
    <xf numFmtId="38" fontId="12" fillId="0" borderId="63" xfId="49" applyFont="1" applyBorder="1" applyAlignment="1">
      <alignment horizontal="distributed" vertical="center"/>
    </xf>
    <xf numFmtId="38" fontId="6" fillId="0" borderId="80" xfId="49" applyFont="1" applyBorder="1" applyAlignment="1">
      <alignment horizontal="distributed" vertical="center"/>
    </xf>
    <xf numFmtId="38" fontId="6" fillId="0" borderId="81" xfId="49" applyFont="1" applyBorder="1" applyAlignment="1">
      <alignment horizontal="distributed" vertical="center"/>
    </xf>
    <xf numFmtId="38" fontId="6" fillId="0" borderId="35" xfId="49" applyFont="1" applyBorder="1" applyAlignment="1">
      <alignment horizontal="distributed" vertical="center"/>
    </xf>
    <xf numFmtId="38" fontId="6" fillId="0" borderId="67" xfId="49" applyFont="1" applyBorder="1" applyAlignment="1">
      <alignment horizontal="distributed" vertical="center"/>
    </xf>
    <xf numFmtId="38" fontId="6" fillId="0" borderId="82" xfId="49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1895475</xdr:colOff>
      <xdr:row>28</xdr:row>
      <xdr:rowOff>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0763250" y="647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16</xdr:col>
      <xdr:colOff>28575</xdr:colOff>
      <xdr:row>2</xdr:row>
      <xdr:rowOff>9525</xdr:rowOff>
    </xdr:from>
    <xdr:to>
      <xdr:col>17</xdr:col>
      <xdr:colOff>76200</xdr:colOff>
      <xdr:row>5</xdr:row>
      <xdr:rowOff>104775</xdr:rowOff>
    </xdr:to>
    <xdr:sp>
      <xdr:nvSpPr>
        <xdr:cNvPr id="2" name="角丸四角形吹き出し 2"/>
        <xdr:cNvSpPr>
          <a:spLocks/>
        </xdr:cNvSpPr>
      </xdr:nvSpPr>
      <xdr:spPr>
        <a:xfrm>
          <a:off x="8896350" y="628650"/>
          <a:ext cx="4476750" cy="914400"/>
        </a:xfrm>
        <a:prstGeom prst="wedgeRoundRectCallout">
          <a:avLst>
            <a:gd name="adj1" fmla="val -66032"/>
            <a:gd name="adj2" fmla="val 34004"/>
          </a:avLst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手順１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確定分・過去の実績・季節性等を考慮し、「予想売上高」「予想仕入・外注費」を月次で記入します。</a:t>
          </a:r>
        </a:p>
      </xdr:txBody>
    </xdr:sp>
    <xdr:clientData/>
  </xdr:twoCellAnchor>
  <xdr:twoCellAnchor>
    <xdr:from>
      <xdr:col>7</xdr:col>
      <xdr:colOff>9525</xdr:colOff>
      <xdr:row>21</xdr:row>
      <xdr:rowOff>28575</xdr:rowOff>
    </xdr:from>
    <xdr:to>
      <xdr:col>14</xdr:col>
      <xdr:colOff>9525</xdr:colOff>
      <xdr:row>24</xdr:row>
      <xdr:rowOff>0</xdr:rowOff>
    </xdr:to>
    <xdr:sp>
      <xdr:nvSpPr>
        <xdr:cNvPr id="3" name="角丸四角形 3"/>
        <xdr:cNvSpPr>
          <a:spLocks/>
        </xdr:cNvSpPr>
      </xdr:nvSpPr>
      <xdr:spPr>
        <a:xfrm>
          <a:off x="3876675" y="4972050"/>
          <a:ext cx="4267200" cy="628650"/>
        </a:xfrm>
        <a:prstGeom prst="roundRect">
          <a:avLst/>
        </a:prstGeom>
        <a:solidFill>
          <a:srgbClr val="B3A2C7">
            <a:alpha val="50000"/>
          </a:srgbClr>
        </a:solidFill>
        <a:ln w="25400" cmpd="sng">
          <a:solidFill>
            <a:srgbClr val="7030A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381000</xdr:rowOff>
    </xdr:from>
    <xdr:to>
      <xdr:col>14</xdr:col>
      <xdr:colOff>9525</xdr:colOff>
      <xdr:row>6</xdr:row>
      <xdr:rowOff>0</xdr:rowOff>
    </xdr:to>
    <xdr:sp>
      <xdr:nvSpPr>
        <xdr:cNvPr id="4" name="角丸四角形 4"/>
        <xdr:cNvSpPr>
          <a:spLocks/>
        </xdr:cNvSpPr>
      </xdr:nvSpPr>
      <xdr:spPr>
        <a:xfrm>
          <a:off x="3867150" y="1190625"/>
          <a:ext cx="4276725" cy="466725"/>
        </a:xfrm>
        <a:prstGeom prst="roundRect">
          <a:avLst/>
        </a:prstGeom>
        <a:solidFill>
          <a:srgbClr val="F9C295">
            <a:alpha val="50000"/>
          </a:srgbClr>
        </a:solidFill>
        <a:ln w="25400" cmpd="sng">
          <a:solidFill>
            <a:srgbClr val="E46C0A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6</xdr:row>
      <xdr:rowOff>28575</xdr:rowOff>
    </xdr:from>
    <xdr:to>
      <xdr:col>17</xdr:col>
      <xdr:colOff>76200</xdr:colOff>
      <xdr:row>11</xdr:row>
      <xdr:rowOff>104775</xdr:rowOff>
    </xdr:to>
    <xdr:sp>
      <xdr:nvSpPr>
        <xdr:cNvPr id="5" name="角丸四角形吹き出し 5"/>
        <xdr:cNvSpPr>
          <a:spLocks/>
        </xdr:cNvSpPr>
      </xdr:nvSpPr>
      <xdr:spPr>
        <a:xfrm>
          <a:off x="8896350" y="1685925"/>
          <a:ext cx="4476750" cy="1171575"/>
        </a:xfrm>
        <a:prstGeom prst="wedgeRoundRectCallout">
          <a:avLst>
            <a:gd name="adj1" fmla="val -66189"/>
            <a:gd name="adj2" fmla="val -6805"/>
          </a:avLst>
        </a:prstGeom>
        <a:solidFill>
          <a:srgbClr val="E1FFE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手順２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①</a:t>
          </a:r>
          <a:r>
            <a:rPr lang="en-US" cap="none" sz="1200" b="0" i="0" u="none" baseline="0">
              <a:solidFill>
                <a:srgbClr val="000000"/>
              </a:solidFill>
            </a:rPr>
            <a:t>期首残高欄に記入した「受取手形」「売掛金」の回収予定金額及び</a:t>
          </a:r>
          <a:r>
            <a:rPr lang="en-US" cap="none" sz="1200" b="0" i="0" u="none" baseline="0">
              <a:solidFill>
                <a:srgbClr val="000000"/>
              </a:solidFill>
            </a:rPr>
            <a:t>②</a:t>
          </a:r>
          <a:r>
            <a:rPr lang="en-US" cap="none" sz="1200" b="0" i="0" u="none" baseline="0">
              <a:solidFill>
                <a:srgbClr val="000000"/>
              </a:solidFill>
            </a:rPr>
            <a:t>それ以降の「予想売上高」に対する予想回収金額を月次で記入します。</a:t>
          </a:r>
        </a:p>
      </xdr:txBody>
    </xdr:sp>
    <xdr:clientData/>
  </xdr:twoCellAnchor>
  <xdr:twoCellAnchor>
    <xdr:from>
      <xdr:col>7</xdr:col>
      <xdr:colOff>9525</xdr:colOff>
      <xdr:row>7</xdr:row>
      <xdr:rowOff>0</xdr:rowOff>
    </xdr:from>
    <xdr:to>
      <xdr:col>13</xdr:col>
      <xdr:colOff>600075</xdr:colOff>
      <xdr:row>10</xdr:row>
      <xdr:rowOff>200025</xdr:rowOff>
    </xdr:to>
    <xdr:sp>
      <xdr:nvSpPr>
        <xdr:cNvPr id="6" name="角丸四角形 6"/>
        <xdr:cNvSpPr>
          <a:spLocks/>
        </xdr:cNvSpPr>
      </xdr:nvSpPr>
      <xdr:spPr>
        <a:xfrm>
          <a:off x="3876675" y="1876425"/>
          <a:ext cx="4248150" cy="857250"/>
        </a:xfrm>
        <a:prstGeom prst="roundRect">
          <a:avLst/>
        </a:prstGeom>
        <a:solidFill>
          <a:srgbClr val="C5FFC5">
            <a:alpha val="50000"/>
          </a:srgbClr>
        </a:solidFill>
        <a:ln w="25400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9525</xdr:rowOff>
    </xdr:from>
    <xdr:to>
      <xdr:col>14</xdr:col>
      <xdr:colOff>9525</xdr:colOff>
      <xdr:row>13</xdr:row>
      <xdr:rowOff>0</xdr:rowOff>
    </xdr:to>
    <xdr:sp>
      <xdr:nvSpPr>
        <xdr:cNvPr id="7" name="角丸四角形 7"/>
        <xdr:cNvSpPr>
          <a:spLocks/>
        </xdr:cNvSpPr>
      </xdr:nvSpPr>
      <xdr:spPr>
        <a:xfrm>
          <a:off x="3876675" y="2762250"/>
          <a:ext cx="4267200" cy="428625"/>
        </a:xfrm>
        <a:prstGeom prst="roundRect">
          <a:avLst/>
        </a:prstGeom>
        <a:solidFill>
          <a:srgbClr val="FFFF7D">
            <a:alpha val="50000"/>
          </a:srgbClr>
        </a:solidFill>
        <a:ln w="25400" cmpd="sng">
          <a:solidFill>
            <a:srgbClr val="C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24</xdr:row>
      <xdr:rowOff>152400</xdr:rowOff>
    </xdr:from>
    <xdr:to>
      <xdr:col>19</xdr:col>
      <xdr:colOff>3095625</xdr:colOff>
      <xdr:row>33</xdr:row>
      <xdr:rowOff>66675</xdr:rowOff>
    </xdr:to>
    <xdr:sp>
      <xdr:nvSpPr>
        <xdr:cNvPr id="8" name="角丸四角形吹き出し 8"/>
        <xdr:cNvSpPr>
          <a:spLocks/>
        </xdr:cNvSpPr>
      </xdr:nvSpPr>
      <xdr:spPr>
        <a:xfrm>
          <a:off x="13515975" y="5753100"/>
          <a:ext cx="3048000" cy="1885950"/>
        </a:xfrm>
        <a:prstGeom prst="wedgeRoundRectCallout">
          <a:avLst>
            <a:gd name="adj1" fmla="val -47967"/>
            <a:gd name="adj2" fmla="val -4643"/>
          </a:avLst>
        </a:prstGeom>
        <a:solidFill>
          <a:srgbClr val="FFFFD5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手順８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各月で資金不足が発生する場合（「翌月繰越現金・当座預金」欄がマイナスの場合）は、資金不足を補てんするための資金調達手段を検討し、調達予定月に金額を記入します。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</a:p>
      </xdr:txBody>
    </xdr:sp>
    <xdr:clientData/>
  </xdr:twoCellAnchor>
  <xdr:twoCellAnchor>
    <xdr:from>
      <xdr:col>6</xdr:col>
      <xdr:colOff>609600</xdr:colOff>
      <xdr:row>16</xdr:row>
      <xdr:rowOff>9525</xdr:rowOff>
    </xdr:from>
    <xdr:to>
      <xdr:col>13</xdr:col>
      <xdr:colOff>609600</xdr:colOff>
      <xdr:row>20</xdr:row>
      <xdr:rowOff>9525</xdr:rowOff>
    </xdr:to>
    <xdr:sp>
      <xdr:nvSpPr>
        <xdr:cNvPr id="9" name="角丸四角形 9"/>
        <xdr:cNvSpPr>
          <a:spLocks/>
        </xdr:cNvSpPr>
      </xdr:nvSpPr>
      <xdr:spPr>
        <a:xfrm>
          <a:off x="3867150" y="3857625"/>
          <a:ext cx="4267200" cy="876300"/>
        </a:xfrm>
        <a:prstGeom prst="roundRect">
          <a:avLst/>
        </a:prstGeom>
        <a:solidFill>
          <a:srgbClr val="A9D7E5">
            <a:alpha val="50000"/>
          </a:srgbClr>
        </a:solidFill>
        <a:ln w="25400" cmpd="sng">
          <a:solidFill>
            <a:srgbClr val="0070C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16</xdr:row>
      <xdr:rowOff>9525</xdr:rowOff>
    </xdr:from>
    <xdr:to>
      <xdr:col>18</xdr:col>
      <xdr:colOff>0</xdr:colOff>
      <xdr:row>21</xdr:row>
      <xdr:rowOff>28575</xdr:rowOff>
    </xdr:to>
    <xdr:sp>
      <xdr:nvSpPr>
        <xdr:cNvPr id="10" name="角丸四角形吹き出し 10"/>
        <xdr:cNvSpPr>
          <a:spLocks/>
        </xdr:cNvSpPr>
      </xdr:nvSpPr>
      <xdr:spPr>
        <a:xfrm>
          <a:off x="8905875" y="3857625"/>
          <a:ext cx="4476750" cy="1114425"/>
        </a:xfrm>
        <a:prstGeom prst="wedgeRoundRectCallout">
          <a:avLst>
            <a:gd name="adj1" fmla="val -66949"/>
            <a:gd name="adj2" fmla="val -8717"/>
          </a:avLst>
        </a:prstGeom>
        <a:solidFill>
          <a:srgbClr val="E2F1F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手順３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①</a:t>
          </a:r>
          <a:r>
            <a:rPr lang="en-US" cap="none" sz="1200" b="0" i="0" u="none" baseline="0">
              <a:solidFill>
                <a:srgbClr val="000000"/>
              </a:solidFill>
            </a:rPr>
            <a:t>期首残高欄に記入した「支払手形」「買掛金」の支払予定金額及び</a:t>
          </a:r>
          <a:r>
            <a:rPr lang="en-US" cap="none" sz="1200" b="0" i="0" u="none" baseline="0">
              <a:solidFill>
                <a:srgbClr val="000000"/>
              </a:solidFill>
            </a:rPr>
            <a:t>②</a:t>
          </a:r>
          <a:r>
            <a:rPr lang="en-US" cap="none" sz="1200" b="0" i="0" u="none" baseline="0">
              <a:solidFill>
                <a:srgbClr val="000000"/>
              </a:solidFill>
            </a:rPr>
            <a:t>それ以降の「予想仕入・外注費」に対する予想支払金額を月次で記入します。</a:t>
          </a:r>
        </a:p>
      </xdr:txBody>
    </xdr:sp>
    <xdr:clientData/>
  </xdr:twoCellAnchor>
  <xdr:twoCellAnchor>
    <xdr:from>
      <xdr:col>16</xdr:col>
      <xdr:colOff>19050</xdr:colOff>
      <xdr:row>22</xdr:row>
      <xdr:rowOff>9525</xdr:rowOff>
    </xdr:from>
    <xdr:to>
      <xdr:col>18</xdr:col>
      <xdr:colOff>0</xdr:colOff>
      <xdr:row>26</xdr:row>
      <xdr:rowOff>76200</xdr:rowOff>
    </xdr:to>
    <xdr:sp>
      <xdr:nvSpPr>
        <xdr:cNvPr id="11" name="角丸四角形吹き出し 11"/>
        <xdr:cNvSpPr>
          <a:spLocks/>
        </xdr:cNvSpPr>
      </xdr:nvSpPr>
      <xdr:spPr>
        <a:xfrm>
          <a:off x="8886825" y="5172075"/>
          <a:ext cx="4495800" cy="942975"/>
        </a:xfrm>
        <a:prstGeom prst="wedgeRoundRectCallout">
          <a:avLst>
            <a:gd name="adj1" fmla="val -66810"/>
            <a:gd name="adj2" fmla="val -45814"/>
          </a:avLst>
        </a:prstGeom>
        <a:solidFill>
          <a:srgbClr val="F0EC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手順４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それぞれの予定金額を月次で記入します。</a:t>
          </a:r>
        </a:p>
      </xdr:txBody>
    </xdr:sp>
    <xdr:clientData/>
  </xdr:twoCellAnchor>
  <xdr:twoCellAnchor>
    <xdr:from>
      <xdr:col>7</xdr:col>
      <xdr:colOff>9525</xdr:colOff>
      <xdr:row>25</xdr:row>
      <xdr:rowOff>190500</xdr:rowOff>
    </xdr:from>
    <xdr:to>
      <xdr:col>14</xdr:col>
      <xdr:colOff>28575</xdr:colOff>
      <xdr:row>28</xdr:row>
      <xdr:rowOff>9525</xdr:rowOff>
    </xdr:to>
    <xdr:sp>
      <xdr:nvSpPr>
        <xdr:cNvPr id="12" name="角丸四角形 12"/>
        <xdr:cNvSpPr>
          <a:spLocks/>
        </xdr:cNvSpPr>
      </xdr:nvSpPr>
      <xdr:spPr>
        <a:xfrm>
          <a:off x="3876675" y="6010275"/>
          <a:ext cx="4286250" cy="476250"/>
        </a:xfrm>
        <a:prstGeom prst="roundRect">
          <a:avLst/>
        </a:prstGeom>
        <a:solidFill>
          <a:srgbClr val="FFFF7D">
            <a:alpha val="50000"/>
          </a:srgbClr>
        </a:solidFill>
        <a:ln w="25400" cmpd="sng">
          <a:solidFill>
            <a:srgbClr val="C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29</xdr:row>
      <xdr:rowOff>200025</xdr:rowOff>
    </xdr:from>
    <xdr:to>
      <xdr:col>17</xdr:col>
      <xdr:colOff>76200</xdr:colOff>
      <xdr:row>33</xdr:row>
      <xdr:rowOff>9525</xdr:rowOff>
    </xdr:to>
    <xdr:sp>
      <xdr:nvSpPr>
        <xdr:cNvPr id="13" name="角丸四角形吹き出し 13"/>
        <xdr:cNvSpPr>
          <a:spLocks/>
        </xdr:cNvSpPr>
      </xdr:nvSpPr>
      <xdr:spPr>
        <a:xfrm>
          <a:off x="8896350" y="6896100"/>
          <a:ext cx="4476750" cy="685800"/>
        </a:xfrm>
        <a:prstGeom prst="wedgeRoundRectCallout">
          <a:avLst>
            <a:gd name="adj1" fmla="val -65893"/>
            <a:gd name="adj2" fmla="val -23870"/>
          </a:avLst>
        </a:prstGeom>
        <a:solidFill>
          <a:srgbClr val="F0EC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手順５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それぞれの予定金額を月次で記入します。</a:t>
          </a:r>
        </a:p>
      </xdr:txBody>
    </xdr:sp>
    <xdr:clientData/>
  </xdr:twoCellAnchor>
  <xdr:twoCellAnchor>
    <xdr:from>
      <xdr:col>7</xdr:col>
      <xdr:colOff>0</xdr:colOff>
      <xdr:row>29</xdr:row>
      <xdr:rowOff>28575</xdr:rowOff>
    </xdr:from>
    <xdr:to>
      <xdr:col>13</xdr:col>
      <xdr:colOff>600075</xdr:colOff>
      <xdr:row>32</xdr:row>
      <xdr:rowOff>200025</xdr:rowOff>
    </xdr:to>
    <xdr:sp>
      <xdr:nvSpPr>
        <xdr:cNvPr id="14" name="角丸四角形 14"/>
        <xdr:cNvSpPr>
          <a:spLocks/>
        </xdr:cNvSpPr>
      </xdr:nvSpPr>
      <xdr:spPr>
        <a:xfrm>
          <a:off x="3867150" y="6724650"/>
          <a:ext cx="4257675" cy="828675"/>
        </a:xfrm>
        <a:prstGeom prst="roundRect">
          <a:avLst/>
        </a:prstGeom>
        <a:solidFill>
          <a:srgbClr val="B3A2C7">
            <a:alpha val="50000"/>
          </a:srgbClr>
        </a:solidFill>
        <a:ln w="25400" cmpd="sng">
          <a:solidFill>
            <a:srgbClr val="7030A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14</xdr:col>
      <xdr:colOff>28575</xdr:colOff>
      <xdr:row>38</xdr:row>
      <xdr:rowOff>180975</xdr:rowOff>
    </xdr:to>
    <xdr:sp>
      <xdr:nvSpPr>
        <xdr:cNvPr id="15" name="角丸四角形 15"/>
        <xdr:cNvSpPr>
          <a:spLocks/>
        </xdr:cNvSpPr>
      </xdr:nvSpPr>
      <xdr:spPr>
        <a:xfrm>
          <a:off x="3876675" y="8010525"/>
          <a:ext cx="4286250" cy="838200"/>
        </a:xfrm>
        <a:prstGeom prst="roundRect">
          <a:avLst/>
        </a:prstGeom>
        <a:solidFill>
          <a:srgbClr val="FFFF7D">
            <a:alpha val="50000"/>
          </a:srgbClr>
        </a:solidFill>
        <a:ln w="25400" cmpd="sng">
          <a:solidFill>
            <a:srgbClr val="C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0</xdr:rowOff>
    </xdr:from>
    <xdr:to>
      <xdr:col>14</xdr:col>
      <xdr:colOff>0</xdr:colOff>
      <xdr:row>43</xdr:row>
      <xdr:rowOff>0</xdr:rowOff>
    </xdr:to>
    <xdr:sp>
      <xdr:nvSpPr>
        <xdr:cNvPr id="16" name="角丸四角形 16"/>
        <xdr:cNvSpPr>
          <a:spLocks/>
        </xdr:cNvSpPr>
      </xdr:nvSpPr>
      <xdr:spPr>
        <a:xfrm>
          <a:off x="3876675" y="9105900"/>
          <a:ext cx="4257675" cy="657225"/>
        </a:xfrm>
        <a:prstGeom prst="roundRect">
          <a:avLst/>
        </a:prstGeom>
        <a:solidFill>
          <a:srgbClr val="B3A2C7">
            <a:alpha val="50000"/>
          </a:srgbClr>
        </a:solidFill>
        <a:ln w="25400" cmpd="sng">
          <a:solidFill>
            <a:srgbClr val="7030A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39</xdr:row>
      <xdr:rowOff>19050</xdr:rowOff>
    </xdr:from>
    <xdr:to>
      <xdr:col>17</xdr:col>
      <xdr:colOff>76200</xdr:colOff>
      <xdr:row>43</xdr:row>
      <xdr:rowOff>0</xdr:rowOff>
    </xdr:to>
    <xdr:sp>
      <xdr:nvSpPr>
        <xdr:cNvPr id="17" name="角丸四角形吹き出し 17"/>
        <xdr:cNvSpPr>
          <a:spLocks/>
        </xdr:cNvSpPr>
      </xdr:nvSpPr>
      <xdr:spPr>
        <a:xfrm>
          <a:off x="8896350" y="8905875"/>
          <a:ext cx="4476750" cy="857250"/>
        </a:xfrm>
        <a:prstGeom prst="wedgeRoundRectCallout">
          <a:avLst>
            <a:gd name="adj1" fmla="val -66699"/>
            <a:gd name="adj2" fmla="val 11370"/>
          </a:avLst>
        </a:prstGeom>
        <a:solidFill>
          <a:srgbClr val="F0EC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手順６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「返済予定表」等から予定金額を月次で記入します。新規調達予定分も忘れずに記入します。</a:t>
          </a:r>
        </a:p>
      </xdr:txBody>
    </xdr:sp>
    <xdr:clientData/>
  </xdr:twoCellAnchor>
  <xdr:twoCellAnchor>
    <xdr:from>
      <xdr:col>6</xdr:col>
      <xdr:colOff>0</xdr:colOff>
      <xdr:row>45</xdr:row>
      <xdr:rowOff>28575</xdr:rowOff>
    </xdr:from>
    <xdr:to>
      <xdr:col>7</xdr:col>
      <xdr:colOff>0</xdr:colOff>
      <xdr:row>54</xdr:row>
      <xdr:rowOff>28575</xdr:rowOff>
    </xdr:to>
    <xdr:sp>
      <xdr:nvSpPr>
        <xdr:cNvPr id="18" name="角丸四角形 18"/>
        <xdr:cNvSpPr>
          <a:spLocks/>
        </xdr:cNvSpPr>
      </xdr:nvSpPr>
      <xdr:spPr>
        <a:xfrm>
          <a:off x="3257550" y="10229850"/>
          <a:ext cx="609600" cy="1971675"/>
        </a:xfrm>
        <a:prstGeom prst="roundRect">
          <a:avLst/>
        </a:prstGeom>
        <a:solidFill>
          <a:srgbClr val="FFD1FF">
            <a:alpha val="50000"/>
          </a:srgbClr>
        </a:solidFill>
        <a:ln w="25400" cmpd="sng">
          <a:solidFill>
            <a:srgbClr val="FF99F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45</xdr:row>
      <xdr:rowOff>0</xdr:rowOff>
    </xdr:from>
    <xdr:to>
      <xdr:col>18</xdr:col>
      <xdr:colOff>0</xdr:colOff>
      <xdr:row>51</xdr:row>
      <xdr:rowOff>76200</xdr:rowOff>
    </xdr:to>
    <xdr:sp>
      <xdr:nvSpPr>
        <xdr:cNvPr id="19" name="角丸四角形吹き出し 19"/>
        <xdr:cNvSpPr>
          <a:spLocks/>
        </xdr:cNvSpPr>
      </xdr:nvSpPr>
      <xdr:spPr>
        <a:xfrm flipH="1">
          <a:off x="8896350" y="10201275"/>
          <a:ext cx="4486275" cy="1390650"/>
        </a:xfrm>
        <a:prstGeom prst="wedgeRoundRectCallout">
          <a:avLst>
            <a:gd name="adj1" fmla="val 68833"/>
            <a:gd name="adj2" fmla="val -19495"/>
          </a:avLst>
        </a:prstGeom>
        <a:solidFill>
          <a:srgbClr val="FFE7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手順７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期首は、「決算書」「試算表」「総勘定元帳」等を確認して、期首残高を記入します。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それ以降は、記入結果に基づいて自動計算されます。</a:t>
          </a:r>
        </a:p>
      </xdr:txBody>
    </xdr:sp>
    <xdr:clientData/>
  </xdr:twoCellAnchor>
  <xdr:twoCellAnchor>
    <xdr:from>
      <xdr:col>7</xdr:col>
      <xdr:colOff>9525</xdr:colOff>
      <xdr:row>45</xdr:row>
      <xdr:rowOff>28575</xdr:rowOff>
    </xdr:from>
    <xdr:to>
      <xdr:col>13</xdr:col>
      <xdr:colOff>600075</xdr:colOff>
      <xdr:row>54</xdr:row>
      <xdr:rowOff>28575</xdr:rowOff>
    </xdr:to>
    <xdr:sp>
      <xdr:nvSpPr>
        <xdr:cNvPr id="20" name="角丸四角形 20"/>
        <xdr:cNvSpPr>
          <a:spLocks/>
        </xdr:cNvSpPr>
      </xdr:nvSpPr>
      <xdr:spPr>
        <a:xfrm>
          <a:off x="3876675" y="10229850"/>
          <a:ext cx="4248150" cy="1971675"/>
        </a:xfrm>
        <a:prstGeom prst="roundRect">
          <a:avLst/>
        </a:prstGeom>
        <a:noFill/>
        <a:ln w="25400" cmpd="sng">
          <a:solidFill>
            <a:srgbClr val="FF99F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33</xdr:row>
      <xdr:rowOff>66675</xdr:rowOff>
    </xdr:from>
    <xdr:to>
      <xdr:col>19</xdr:col>
      <xdr:colOff>1571625</xdr:colOff>
      <xdr:row>37</xdr:row>
      <xdr:rowOff>0</xdr:rowOff>
    </xdr:to>
    <xdr:sp>
      <xdr:nvSpPr>
        <xdr:cNvPr id="21" name="カギ線コネクタ 42"/>
        <xdr:cNvSpPr>
          <a:spLocks/>
        </xdr:cNvSpPr>
      </xdr:nvSpPr>
      <xdr:spPr>
        <a:xfrm rot="5400000">
          <a:off x="8162925" y="7639050"/>
          <a:ext cx="6877050" cy="809625"/>
        </a:xfrm>
        <a:prstGeom prst="bentConnector2">
          <a:avLst/>
        </a:prstGeom>
        <a:noFill/>
        <a:ln w="2540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219075</xdr:rowOff>
    </xdr:from>
    <xdr:to>
      <xdr:col>19</xdr:col>
      <xdr:colOff>1571625</xdr:colOff>
      <xdr:row>24</xdr:row>
      <xdr:rowOff>152400</xdr:rowOff>
    </xdr:to>
    <xdr:sp>
      <xdr:nvSpPr>
        <xdr:cNvPr id="22" name="カギ線コネクタ 64"/>
        <xdr:cNvSpPr>
          <a:spLocks/>
        </xdr:cNvSpPr>
      </xdr:nvSpPr>
      <xdr:spPr>
        <a:xfrm rot="16200000" flipV="1">
          <a:off x="8143875" y="2971800"/>
          <a:ext cx="6896100" cy="2781300"/>
        </a:xfrm>
        <a:prstGeom prst="bentConnector2">
          <a:avLst/>
        </a:prstGeom>
        <a:noFill/>
        <a:ln w="254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26</xdr:row>
      <xdr:rowOff>219075</xdr:rowOff>
    </xdr:from>
    <xdr:to>
      <xdr:col>19</xdr:col>
      <xdr:colOff>47625</xdr:colOff>
      <xdr:row>29</xdr:row>
      <xdr:rowOff>9525</xdr:rowOff>
    </xdr:to>
    <xdr:sp>
      <xdr:nvSpPr>
        <xdr:cNvPr id="23" name="カギ線コネクタ 69"/>
        <xdr:cNvSpPr>
          <a:spLocks/>
        </xdr:cNvSpPr>
      </xdr:nvSpPr>
      <xdr:spPr>
        <a:xfrm rot="10800000">
          <a:off x="8162925" y="6257925"/>
          <a:ext cx="5353050" cy="447675"/>
        </a:xfrm>
        <a:prstGeom prst="bentConnector3">
          <a:avLst/>
        </a:prstGeom>
        <a:noFill/>
        <a:ln w="2540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2</xdr:row>
      <xdr:rowOff>161925</xdr:rowOff>
    </xdr:from>
    <xdr:to>
      <xdr:col>13</xdr:col>
      <xdr:colOff>371475</xdr:colOff>
      <xdr:row>54</xdr:row>
      <xdr:rowOff>28575</xdr:rowOff>
    </xdr:to>
    <xdr:grpSp>
      <xdr:nvGrpSpPr>
        <xdr:cNvPr id="24" name="グループ化 24"/>
        <xdr:cNvGrpSpPr>
          <a:grpSpLocks/>
        </xdr:cNvGrpSpPr>
      </xdr:nvGrpSpPr>
      <xdr:grpSpPr>
        <a:xfrm>
          <a:off x="7753350" y="781050"/>
          <a:ext cx="142875" cy="11420475"/>
          <a:chOff x="9334500" y="600075"/>
          <a:chExt cx="123825" cy="9982200"/>
        </a:xfrm>
        <a:solidFill>
          <a:srgbClr val="FFFFFF"/>
        </a:solidFill>
      </xdr:grpSpPr>
      <xdr:grpSp>
        <xdr:nvGrpSpPr>
          <xdr:cNvPr id="25" name="グループ化 74"/>
          <xdr:cNvGrpSpPr>
            <a:grpSpLocks/>
          </xdr:cNvGrpSpPr>
        </xdr:nvGrpSpPr>
        <xdr:grpSpPr>
          <a:xfrm>
            <a:off x="9334500" y="600075"/>
            <a:ext cx="76214" cy="9982200"/>
            <a:chOff x="2686049" y="190501"/>
            <a:chExt cx="54349" cy="5600700"/>
          </a:xfrm>
          <a:solidFill>
            <a:srgbClr val="FFFFFF"/>
          </a:solidFill>
        </xdr:grpSpPr>
        <xdr:grpSp>
          <xdr:nvGrpSpPr>
            <xdr:cNvPr id="26" name="グループ化 5"/>
            <xdr:cNvGrpSpPr>
              <a:grpSpLocks/>
            </xdr:cNvGrpSpPr>
          </xdr:nvGrpSpPr>
          <xdr:grpSpPr>
            <a:xfrm rot="5400000">
              <a:off x="1313058" y="1564073"/>
              <a:ext cx="2800346" cy="54607"/>
              <a:chOff x="0" y="4276725"/>
              <a:chExt cx="12164545" cy="231402"/>
            </a:xfrm>
            <a:solidFill>
              <a:srgbClr val="FFFFFF"/>
            </a:solidFill>
          </xdr:grpSpPr>
          <xdr:sp>
            <xdr:nvSpPr>
              <xdr:cNvPr id="27" name="Freeform 52"/>
              <xdr:cNvSpPr>
                <a:spLocks/>
              </xdr:cNvSpPr>
            </xdr:nvSpPr>
            <xdr:spPr>
              <a:xfrm>
                <a:off x="6076190" y="4276725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Freeform 52"/>
              <xdr:cNvSpPr>
                <a:spLocks/>
              </xdr:cNvSpPr>
            </xdr:nvSpPr>
            <xdr:spPr>
              <a:xfrm>
                <a:off x="0" y="4286270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9" name="グループ化 6"/>
            <xdr:cNvGrpSpPr>
              <a:grpSpLocks/>
            </xdr:cNvGrpSpPr>
          </xdr:nvGrpSpPr>
          <xdr:grpSpPr>
            <a:xfrm rot="5400000">
              <a:off x="1313058" y="4364423"/>
              <a:ext cx="2800346" cy="54607"/>
              <a:chOff x="0" y="4276725"/>
              <a:chExt cx="12164545" cy="231402"/>
            </a:xfrm>
            <a:solidFill>
              <a:srgbClr val="FFFFFF"/>
            </a:solidFill>
          </xdr:grpSpPr>
          <xdr:sp>
            <xdr:nvSpPr>
              <xdr:cNvPr id="30" name="Freeform 52"/>
              <xdr:cNvSpPr>
                <a:spLocks/>
              </xdr:cNvSpPr>
            </xdr:nvSpPr>
            <xdr:spPr>
              <a:xfrm>
                <a:off x="6076190" y="4276725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Freeform 52"/>
              <xdr:cNvSpPr>
                <a:spLocks/>
              </xdr:cNvSpPr>
            </xdr:nvSpPr>
            <xdr:spPr>
              <a:xfrm>
                <a:off x="0" y="4286270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32" name="グループ化 67"/>
          <xdr:cNvGrpSpPr>
            <a:grpSpLocks/>
          </xdr:cNvGrpSpPr>
        </xdr:nvGrpSpPr>
        <xdr:grpSpPr>
          <a:xfrm>
            <a:off x="9382111" y="600075"/>
            <a:ext cx="76214" cy="9982200"/>
            <a:chOff x="2686049" y="190501"/>
            <a:chExt cx="54349" cy="5600700"/>
          </a:xfrm>
          <a:solidFill>
            <a:srgbClr val="FFFFFF"/>
          </a:solidFill>
        </xdr:grpSpPr>
        <xdr:grpSp>
          <xdr:nvGrpSpPr>
            <xdr:cNvPr id="33" name="グループ化 5"/>
            <xdr:cNvGrpSpPr>
              <a:grpSpLocks/>
            </xdr:cNvGrpSpPr>
          </xdr:nvGrpSpPr>
          <xdr:grpSpPr>
            <a:xfrm rot="5400000">
              <a:off x="1313058" y="1564073"/>
              <a:ext cx="2800346" cy="54607"/>
              <a:chOff x="0" y="4276725"/>
              <a:chExt cx="12164545" cy="231402"/>
            </a:xfrm>
            <a:solidFill>
              <a:srgbClr val="FFFFFF"/>
            </a:solidFill>
          </xdr:grpSpPr>
          <xdr:sp>
            <xdr:nvSpPr>
              <xdr:cNvPr id="34" name="Freeform 52"/>
              <xdr:cNvSpPr>
                <a:spLocks/>
              </xdr:cNvSpPr>
            </xdr:nvSpPr>
            <xdr:spPr>
              <a:xfrm>
                <a:off x="6076190" y="4276725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5" name="Freeform 52"/>
              <xdr:cNvSpPr>
                <a:spLocks/>
              </xdr:cNvSpPr>
            </xdr:nvSpPr>
            <xdr:spPr>
              <a:xfrm>
                <a:off x="0" y="4286270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36" name="グループ化 6"/>
            <xdr:cNvGrpSpPr>
              <a:grpSpLocks/>
            </xdr:cNvGrpSpPr>
          </xdr:nvGrpSpPr>
          <xdr:grpSpPr>
            <a:xfrm rot="5400000">
              <a:off x="1313058" y="4364423"/>
              <a:ext cx="2800346" cy="54607"/>
              <a:chOff x="0" y="4276725"/>
              <a:chExt cx="12164545" cy="231402"/>
            </a:xfrm>
            <a:solidFill>
              <a:srgbClr val="FFFFFF"/>
            </a:solidFill>
          </xdr:grpSpPr>
          <xdr:sp>
            <xdr:nvSpPr>
              <xdr:cNvPr id="37" name="Freeform 52"/>
              <xdr:cNvSpPr>
                <a:spLocks/>
              </xdr:cNvSpPr>
            </xdr:nvSpPr>
            <xdr:spPr>
              <a:xfrm>
                <a:off x="6076190" y="4276725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8" name="Freeform 52"/>
              <xdr:cNvSpPr>
                <a:spLocks/>
              </xdr:cNvSpPr>
            </xdr:nvSpPr>
            <xdr:spPr>
              <a:xfrm>
                <a:off x="0" y="4286270"/>
                <a:ext cx="6088355" cy="221857"/>
              </a:xfrm>
              <a:custGeom>
                <a:pathLst>
                  <a:path h="61" w="1627">
                    <a:moveTo>
                      <a:pt x="1555" y="16"/>
                    </a:moveTo>
                    <a:cubicBezTo>
                      <a:pt x="1530" y="42"/>
                      <a:pt x="1530" y="42"/>
                      <a:pt x="1530" y="42"/>
                    </a:cubicBezTo>
                    <a:cubicBezTo>
                      <a:pt x="1515" y="56"/>
                      <a:pt x="1491" y="56"/>
                      <a:pt x="1476" y="42"/>
                    </a:cubicBezTo>
                    <a:cubicBezTo>
                      <a:pt x="1451" y="16"/>
                      <a:pt x="1451" y="16"/>
                      <a:pt x="1451" y="16"/>
                    </a:cubicBezTo>
                    <a:cubicBezTo>
                      <a:pt x="1443" y="8"/>
                      <a:pt x="1433" y="4"/>
                      <a:pt x="1422" y="4"/>
                    </a:cubicBezTo>
                    <a:cubicBezTo>
                      <a:pt x="1411" y="4"/>
                      <a:pt x="1400" y="8"/>
                      <a:pt x="1392" y="16"/>
                    </a:cubicBezTo>
                    <a:cubicBezTo>
                      <a:pt x="1367" y="42"/>
                      <a:pt x="1367" y="42"/>
                      <a:pt x="1367" y="42"/>
                    </a:cubicBezTo>
                    <a:cubicBezTo>
                      <a:pt x="1352" y="56"/>
                      <a:pt x="1328" y="56"/>
                      <a:pt x="1314" y="42"/>
                    </a:cubicBezTo>
                    <a:cubicBezTo>
                      <a:pt x="1289" y="16"/>
                      <a:pt x="1289" y="16"/>
                      <a:pt x="1289" y="16"/>
                    </a:cubicBezTo>
                    <a:cubicBezTo>
                      <a:pt x="1272" y="0"/>
                      <a:pt x="1246" y="0"/>
                      <a:pt x="1230" y="16"/>
                    </a:cubicBezTo>
                    <a:cubicBezTo>
                      <a:pt x="1204" y="42"/>
                      <a:pt x="1204" y="42"/>
                      <a:pt x="1204" y="42"/>
                    </a:cubicBezTo>
                    <a:cubicBezTo>
                      <a:pt x="1190" y="56"/>
                      <a:pt x="1166" y="56"/>
                      <a:pt x="1151" y="42"/>
                    </a:cubicBezTo>
                    <a:cubicBezTo>
                      <a:pt x="1126" y="16"/>
                      <a:pt x="1126" y="16"/>
                      <a:pt x="1126" y="16"/>
                    </a:cubicBezTo>
                    <a:cubicBezTo>
                      <a:pt x="1110" y="0"/>
                      <a:pt x="1083" y="0"/>
                      <a:pt x="1067" y="16"/>
                    </a:cubicBezTo>
                    <a:cubicBezTo>
                      <a:pt x="1042" y="42"/>
                      <a:pt x="1042" y="42"/>
                      <a:pt x="1042" y="42"/>
                    </a:cubicBezTo>
                    <a:cubicBezTo>
                      <a:pt x="1027" y="56"/>
                      <a:pt x="1003" y="56"/>
                      <a:pt x="988" y="42"/>
                    </a:cubicBezTo>
                    <a:cubicBezTo>
                      <a:pt x="963" y="16"/>
                      <a:pt x="963" y="16"/>
                      <a:pt x="963" y="16"/>
                    </a:cubicBezTo>
                    <a:cubicBezTo>
                      <a:pt x="947" y="0"/>
                      <a:pt x="921" y="0"/>
                      <a:pt x="904" y="16"/>
                    </a:cubicBezTo>
                    <a:cubicBezTo>
                      <a:pt x="879" y="42"/>
                      <a:pt x="879" y="42"/>
                      <a:pt x="879" y="42"/>
                    </a:cubicBezTo>
                    <a:cubicBezTo>
                      <a:pt x="864" y="56"/>
                      <a:pt x="840" y="56"/>
                      <a:pt x="826" y="42"/>
                    </a:cubicBezTo>
                    <a:cubicBezTo>
                      <a:pt x="801" y="16"/>
                      <a:pt x="801" y="16"/>
                      <a:pt x="801" y="16"/>
                    </a:cubicBezTo>
                    <a:cubicBezTo>
                      <a:pt x="793" y="8"/>
                      <a:pt x="782" y="4"/>
                      <a:pt x="771" y="4"/>
                    </a:cubicBezTo>
                    <a:cubicBezTo>
                      <a:pt x="760" y="4"/>
                      <a:pt x="749" y="8"/>
                      <a:pt x="742" y="16"/>
                    </a:cubicBezTo>
                    <a:cubicBezTo>
                      <a:pt x="716" y="42"/>
                      <a:pt x="716" y="42"/>
                      <a:pt x="716" y="42"/>
                    </a:cubicBezTo>
                    <a:cubicBezTo>
                      <a:pt x="702" y="56"/>
                      <a:pt x="678" y="56"/>
                      <a:pt x="663" y="42"/>
                    </a:cubicBezTo>
                    <a:cubicBezTo>
                      <a:pt x="638" y="16"/>
                      <a:pt x="638" y="16"/>
                      <a:pt x="638" y="16"/>
                    </a:cubicBezTo>
                    <a:cubicBezTo>
                      <a:pt x="622" y="0"/>
                      <a:pt x="595" y="0"/>
                      <a:pt x="579" y="16"/>
                    </a:cubicBezTo>
                    <a:cubicBezTo>
                      <a:pt x="554" y="42"/>
                      <a:pt x="554" y="42"/>
                      <a:pt x="554" y="42"/>
                    </a:cubicBezTo>
                    <a:cubicBezTo>
                      <a:pt x="539" y="56"/>
                      <a:pt x="515" y="56"/>
                      <a:pt x="500" y="42"/>
                    </a:cubicBezTo>
                    <a:cubicBezTo>
                      <a:pt x="475" y="16"/>
                      <a:pt x="475" y="16"/>
                      <a:pt x="475" y="16"/>
                    </a:cubicBezTo>
                    <a:cubicBezTo>
                      <a:pt x="467" y="8"/>
                      <a:pt x="457" y="4"/>
                      <a:pt x="446" y="4"/>
                    </a:cubicBezTo>
                    <a:cubicBezTo>
                      <a:pt x="435" y="4"/>
                      <a:pt x="424" y="8"/>
                      <a:pt x="416" y="16"/>
                    </a:cubicBezTo>
                    <a:cubicBezTo>
                      <a:pt x="391" y="42"/>
                      <a:pt x="391" y="42"/>
                      <a:pt x="391" y="42"/>
                    </a:cubicBezTo>
                    <a:cubicBezTo>
                      <a:pt x="376" y="56"/>
                      <a:pt x="352" y="56"/>
                      <a:pt x="338" y="42"/>
                    </a:cubicBezTo>
                    <a:cubicBezTo>
                      <a:pt x="313" y="16"/>
                      <a:pt x="313" y="16"/>
                      <a:pt x="313" y="16"/>
                    </a:cubicBezTo>
                    <a:cubicBezTo>
                      <a:pt x="305" y="8"/>
                      <a:pt x="294" y="4"/>
                      <a:pt x="283" y="4"/>
                    </a:cubicBezTo>
                    <a:cubicBezTo>
                      <a:pt x="272" y="4"/>
                      <a:pt x="261" y="8"/>
                      <a:pt x="254" y="16"/>
                    </a:cubicBezTo>
                    <a:cubicBezTo>
                      <a:pt x="228" y="42"/>
                      <a:pt x="228" y="42"/>
                      <a:pt x="228" y="42"/>
                    </a:cubicBezTo>
                    <a:cubicBezTo>
                      <a:pt x="214" y="56"/>
                      <a:pt x="190" y="56"/>
                      <a:pt x="175" y="42"/>
                    </a:cubicBezTo>
                    <a:cubicBezTo>
                      <a:pt x="150" y="16"/>
                      <a:pt x="150" y="16"/>
                      <a:pt x="150" y="16"/>
                    </a:cubicBezTo>
                    <a:cubicBezTo>
                      <a:pt x="142" y="8"/>
                      <a:pt x="132" y="4"/>
                      <a:pt x="120" y="4"/>
                    </a:cubicBezTo>
                    <a:cubicBezTo>
                      <a:pt x="109" y="4"/>
                      <a:pt x="99" y="8"/>
                      <a:pt x="91" y="16"/>
                    </a:cubicBezTo>
                    <a:cubicBezTo>
                      <a:pt x="66" y="42"/>
                      <a:pt x="66" y="42"/>
                      <a:pt x="66" y="42"/>
                    </a:cubicBezTo>
                    <a:cubicBezTo>
                      <a:pt x="51" y="56"/>
                      <a:pt x="27" y="56"/>
                      <a:pt x="12" y="42"/>
                    </a:cubicBezTo>
                    <a:cubicBezTo>
                      <a:pt x="0" y="29"/>
                      <a:pt x="0" y="29"/>
                      <a:pt x="0" y="29"/>
                    </a:cubicBezTo>
                    <a:cubicBezTo>
                      <a:pt x="0" y="35"/>
                      <a:pt x="0" y="35"/>
                      <a:pt x="0" y="35"/>
                    </a:cubicBezTo>
                    <a:cubicBezTo>
                      <a:pt x="10" y="44"/>
                      <a:pt x="10" y="44"/>
                      <a:pt x="10" y="44"/>
                    </a:cubicBezTo>
                    <a:cubicBezTo>
                      <a:pt x="26" y="61"/>
                      <a:pt x="52" y="61"/>
                      <a:pt x="69" y="44"/>
                    </a:cubicBezTo>
                    <a:cubicBezTo>
                      <a:pt x="94" y="19"/>
                      <a:pt x="94" y="19"/>
                      <a:pt x="94" y="19"/>
                    </a:cubicBezTo>
                    <a:cubicBezTo>
                      <a:pt x="101" y="12"/>
                      <a:pt x="110" y="8"/>
                      <a:pt x="120" y="8"/>
                    </a:cubicBezTo>
                    <a:cubicBezTo>
                      <a:pt x="130" y="8"/>
                      <a:pt x="140" y="12"/>
                      <a:pt x="147" y="19"/>
                    </a:cubicBezTo>
                    <a:cubicBezTo>
                      <a:pt x="172" y="44"/>
                      <a:pt x="172" y="44"/>
                      <a:pt x="172" y="44"/>
                    </a:cubicBezTo>
                    <a:cubicBezTo>
                      <a:pt x="189" y="61"/>
                      <a:pt x="215" y="61"/>
                      <a:pt x="231" y="44"/>
                    </a:cubicBezTo>
                    <a:cubicBezTo>
                      <a:pt x="256" y="19"/>
                      <a:pt x="256" y="19"/>
                      <a:pt x="256" y="19"/>
                    </a:cubicBezTo>
                    <a:cubicBezTo>
                      <a:pt x="271" y="4"/>
                      <a:pt x="295" y="4"/>
                      <a:pt x="310" y="19"/>
                    </a:cubicBezTo>
                    <a:cubicBezTo>
                      <a:pt x="335" y="44"/>
                      <a:pt x="335" y="44"/>
                      <a:pt x="335" y="44"/>
                    </a:cubicBezTo>
                    <a:cubicBezTo>
                      <a:pt x="351" y="61"/>
                      <a:pt x="378" y="61"/>
                      <a:pt x="394" y="44"/>
                    </a:cubicBezTo>
                    <a:cubicBezTo>
                      <a:pt x="419" y="19"/>
                      <a:pt x="419" y="19"/>
                      <a:pt x="419" y="19"/>
                    </a:cubicBezTo>
                    <a:cubicBezTo>
                      <a:pt x="426" y="12"/>
                      <a:pt x="436" y="8"/>
                      <a:pt x="446" y="8"/>
                    </a:cubicBezTo>
                    <a:cubicBezTo>
                      <a:pt x="456" y="8"/>
                      <a:pt x="465" y="12"/>
                      <a:pt x="472" y="19"/>
                    </a:cubicBezTo>
                    <a:cubicBezTo>
                      <a:pt x="498" y="44"/>
                      <a:pt x="498" y="44"/>
                      <a:pt x="498" y="44"/>
                    </a:cubicBezTo>
                    <a:cubicBezTo>
                      <a:pt x="514" y="61"/>
                      <a:pt x="540" y="61"/>
                      <a:pt x="557" y="44"/>
                    </a:cubicBezTo>
                    <a:cubicBezTo>
                      <a:pt x="582" y="19"/>
                      <a:pt x="582" y="19"/>
                      <a:pt x="582" y="19"/>
                    </a:cubicBezTo>
                    <a:cubicBezTo>
                      <a:pt x="596" y="4"/>
                      <a:pt x="620" y="4"/>
                      <a:pt x="635" y="19"/>
                    </a:cubicBezTo>
                    <a:cubicBezTo>
                      <a:pt x="660" y="44"/>
                      <a:pt x="660" y="44"/>
                      <a:pt x="660" y="44"/>
                    </a:cubicBezTo>
                    <a:cubicBezTo>
                      <a:pt x="677" y="61"/>
                      <a:pt x="703" y="61"/>
                      <a:pt x="719" y="44"/>
                    </a:cubicBezTo>
                    <a:cubicBezTo>
                      <a:pt x="744" y="19"/>
                      <a:pt x="744" y="19"/>
                      <a:pt x="744" y="19"/>
                    </a:cubicBezTo>
                    <a:cubicBezTo>
                      <a:pt x="752" y="12"/>
                      <a:pt x="761" y="8"/>
                      <a:pt x="771" y="8"/>
                    </a:cubicBezTo>
                    <a:cubicBezTo>
                      <a:pt x="781" y="8"/>
                      <a:pt x="791" y="12"/>
                      <a:pt x="798" y="19"/>
                    </a:cubicBezTo>
                    <a:cubicBezTo>
                      <a:pt x="823" y="44"/>
                      <a:pt x="823" y="44"/>
                      <a:pt x="823" y="44"/>
                    </a:cubicBezTo>
                    <a:cubicBezTo>
                      <a:pt x="839" y="61"/>
                      <a:pt x="866" y="61"/>
                      <a:pt x="882" y="44"/>
                    </a:cubicBezTo>
                    <a:cubicBezTo>
                      <a:pt x="907" y="19"/>
                      <a:pt x="907" y="19"/>
                      <a:pt x="907" y="19"/>
                    </a:cubicBezTo>
                    <a:cubicBezTo>
                      <a:pt x="922" y="4"/>
                      <a:pt x="946" y="4"/>
                      <a:pt x="960" y="19"/>
                    </a:cubicBezTo>
                    <a:cubicBezTo>
                      <a:pt x="986" y="44"/>
                      <a:pt x="986" y="44"/>
                      <a:pt x="986" y="44"/>
                    </a:cubicBezTo>
                    <a:cubicBezTo>
                      <a:pt x="1002" y="61"/>
                      <a:pt x="1028" y="61"/>
                      <a:pt x="1045" y="44"/>
                    </a:cubicBezTo>
                    <a:cubicBezTo>
                      <a:pt x="1070" y="19"/>
                      <a:pt x="1070" y="19"/>
                      <a:pt x="1070" y="19"/>
                    </a:cubicBezTo>
                    <a:cubicBezTo>
                      <a:pt x="1077" y="12"/>
                      <a:pt x="1086" y="8"/>
                      <a:pt x="1096" y="8"/>
                    </a:cubicBezTo>
                    <a:cubicBezTo>
                      <a:pt x="1107" y="8"/>
                      <a:pt x="1116" y="12"/>
                      <a:pt x="1123" y="19"/>
                    </a:cubicBezTo>
                    <a:cubicBezTo>
                      <a:pt x="1148" y="44"/>
                      <a:pt x="1148" y="44"/>
                      <a:pt x="1148" y="44"/>
                    </a:cubicBezTo>
                    <a:cubicBezTo>
                      <a:pt x="1165" y="61"/>
                      <a:pt x="1191" y="61"/>
                      <a:pt x="1207" y="44"/>
                    </a:cubicBezTo>
                    <a:cubicBezTo>
                      <a:pt x="1232" y="19"/>
                      <a:pt x="1232" y="19"/>
                      <a:pt x="1232" y="19"/>
                    </a:cubicBezTo>
                    <a:cubicBezTo>
                      <a:pt x="1247" y="4"/>
                      <a:pt x="1271" y="4"/>
                      <a:pt x="1286" y="19"/>
                    </a:cubicBezTo>
                    <a:cubicBezTo>
                      <a:pt x="1311" y="44"/>
                      <a:pt x="1311" y="44"/>
                      <a:pt x="1311" y="44"/>
                    </a:cubicBezTo>
                    <a:cubicBezTo>
                      <a:pt x="1327" y="61"/>
                      <a:pt x="1354" y="61"/>
                      <a:pt x="1370" y="44"/>
                    </a:cubicBezTo>
                    <a:cubicBezTo>
                      <a:pt x="1395" y="19"/>
                      <a:pt x="1395" y="19"/>
                      <a:pt x="1395" y="19"/>
                    </a:cubicBezTo>
                    <a:cubicBezTo>
                      <a:pt x="1402" y="12"/>
                      <a:pt x="1412" y="8"/>
                      <a:pt x="1422" y="8"/>
                    </a:cubicBezTo>
                    <a:cubicBezTo>
                      <a:pt x="1432" y="8"/>
                      <a:pt x="1441" y="12"/>
                      <a:pt x="1448" y="19"/>
                    </a:cubicBezTo>
                    <a:cubicBezTo>
                      <a:pt x="1474" y="44"/>
                      <a:pt x="1474" y="44"/>
                      <a:pt x="1474" y="44"/>
                    </a:cubicBezTo>
                    <a:cubicBezTo>
                      <a:pt x="1490" y="61"/>
                      <a:pt x="1516" y="61"/>
                      <a:pt x="1533" y="44"/>
                    </a:cubicBezTo>
                    <a:cubicBezTo>
                      <a:pt x="1558" y="19"/>
                      <a:pt x="1558" y="19"/>
                      <a:pt x="1558" y="19"/>
                    </a:cubicBezTo>
                    <a:cubicBezTo>
                      <a:pt x="1565" y="12"/>
                      <a:pt x="1574" y="8"/>
                      <a:pt x="1584" y="8"/>
                    </a:cubicBezTo>
                    <a:cubicBezTo>
                      <a:pt x="1595" y="8"/>
                      <a:pt x="1604" y="12"/>
                      <a:pt x="1611" y="19"/>
                    </a:cubicBezTo>
                    <a:cubicBezTo>
                      <a:pt x="1627" y="35"/>
                      <a:pt x="1627" y="35"/>
                      <a:pt x="1627" y="35"/>
                    </a:cubicBezTo>
                    <a:cubicBezTo>
                      <a:pt x="1627" y="29"/>
                      <a:pt x="1627" y="29"/>
                      <a:pt x="1627" y="29"/>
                    </a:cubicBezTo>
                    <a:cubicBezTo>
                      <a:pt x="1614" y="16"/>
                      <a:pt x="1614" y="16"/>
                      <a:pt x="1614" y="16"/>
                    </a:cubicBezTo>
                    <a:cubicBezTo>
                      <a:pt x="1598" y="0"/>
                      <a:pt x="1571" y="0"/>
                      <a:pt x="1555" y="16"/>
                    </a:cubicBez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="90" zoomScaleNormal="90" zoomScalePageLayoutView="0" workbookViewId="0" topLeftCell="A1">
      <selection activeCell="T5" sqref="T5"/>
    </sheetView>
  </sheetViews>
  <sheetFormatPr defaultColWidth="13.00390625" defaultRowHeight="13.5"/>
  <cols>
    <col min="1" max="1" width="0.5" style="8" customWidth="1"/>
    <col min="2" max="4" width="3.125" style="8" customWidth="1"/>
    <col min="5" max="5" width="22.875" style="8" customWidth="1"/>
    <col min="6" max="6" width="10.00390625" style="8" customWidth="1"/>
    <col min="7" max="15" width="8.00390625" style="8" customWidth="1"/>
    <col min="16" max="16" width="1.625" style="8" customWidth="1"/>
    <col min="17" max="17" width="58.125" style="66" customWidth="1"/>
    <col min="18" max="19" width="1.12109375" style="8" customWidth="1"/>
    <col min="20" max="20" width="40.625" style="8" customWidth="1"/>
    <col min="21" max="21" width="0.875" style="8" customWidth="1"/>
    <col min="22" max="22" width="1.625" style="8" customWidth="1"/>
    <col min="23" max="23" width="2.375" style="8" customWidth="1"/>
    <col min="24" max="24" width="1.37890625" style="8" customWidth="1"/>
    <col min="25" max="25" width="81.00390625" style="8" bestFit="1" customWidth="1"/>
    <col min="26" max="16384" width="13.00390625" style="8" customWidth="1"/>
  </cols>
  <sheetData>
    <row r="1" spans="1:21" ht="35.25" customHeight="1">
      <c r="A1" s="141" t="s">
        <v>90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1" ht="13.5">
      <c r="A2" s="142" t="s">
        <v>92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2:15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O3" s="68" t="s">
        <v>91</v>
      </c>
    </row>
    <row r="4" spans="2:15" ht="32.25" customHeight="1" thickBot="1">
      <c r="B4" s="143"/>
      <c r="C4" s="144"/>
      <c r="D4" s="144"/>
      <c r="E4" s="144"/>
      <c r="F4" s="145"/>
      <c r="G4" s="94" t="s">
        <v>0</v>
      </c>
      <c r="H4" s="95" t="s">
        <v>1</v>
      </c>
      <c r="I4" s="95" t="s">
        <v>1</v>
      </c>
      <c r="J4" s="95" t="s">
        <v>1</v>
      </c>
      <c r="K4" s="95" t="s">
        <v>1</v>
      </c>
      <c r="L4" s="95" t="s">
        <v>1</v>
      </c>
      <c r="M4" s="95" t="s">
        <v>82</v>
      </c>
      <c r="N4" s="113"/>
      <c r="O4" s="96" t="s">
        <v>2</v>
      </c>
    </row>
    <row r="5" spans="2:25" ht="17.25" customHeight="1" thickTop="1">
      <c r="B5" s="146" t="s">
        <v>56</v>
      </c>
      <c r="C5" s="147"/>
      <c r="D5" s="147"/>
      <c r="E5" s="147"/>
      <c r="F5" s="67"/>
      <c r="G5" s="10"/>
      <c r="H5" s="11">
        <v>334</v>
      </c>
      <c r="I5" s="11">
        <v>255</v>
      </c>
      <c r="J5" s="11">
        <v>234</v>
      </c>
      <c r="K5" s="11">
        <v>222</v>
      </c>
      <c r="L5" s="11">
        <v>261</v>
      </c>
      <c r="M5" s="11">
        <v>275</v>
      </c>
      <c r="N5" s="114"/>
      <c r="O5" s="12">
        <f>SUM(H5:M5)</f>
        <v>1581</v>
      </c>
      <c r="Q5" s="65"/>
      <c r="Y5" s="65"/>
    </row>
    <row r="6" spans="2:15" ht="17.25" customHeight="1" thickBot="1">
      <c r="B6" s="148" t="s">
        <v>21</v>
      </c>
      <c r="C6" s="149"/>
      <c r="D6" s="149"/>
      <c r="E6" s="149"/>
      <c r="F6" s="13"/>
      <c r="G6" s="10"/>
      <c r="H6" s="14">
        <v>157</v>
      </c>
      <c r="I6" s="14">
        <v>120</v>
      </c>
      <c r="J6" s="14">
        <v>110</v>
      </c>
      <c r="K6" s="14">
        <v>104</v>
      </c>
      <c r="L6" s="14">
        <v>123</v>
      </c>
      <c r="M6" s="14">
        <v>129</v>
      </c>
      <c r="N6" s="115"/>
      <c r="O6" s="15">
        <f>SUM(H6:M6)</f>
        <v>743</v>
      </c>
    </row>
    <row r="7" spans="2:15" ht="17.25" customHeight="1" thickBot="1">
      <c r="B7" s="150" t="s">
        <v>84</v>
      </c>
      <c r="C7" s="151"/>
      <c r="D7" s="151"/>
      <c r="E7" s="151"/>
      <c r="F7" s="90" t="s">
        <v>81</v>
      </c>
      <c r="G7" s="10"/>
      <c r="H7" s="98">
        <f>G46</f>
        <v>61</v>
      </c>
      <c r="I7" s="98">
        <f>+H46</f>
        <v>111.89999999999998</v>
      </c>
      <c r="J7" s="98">
        <f>+I46</f>
        <v>148.40000000000003</v>
      </c>
      <c r="K7" s="98">
        <f>+J46</f>
        <v>78.20000000000005</v>
      </c>
      <c r="L7" s="98">
        <f>+K46</f>
        <v>20.400000000000034</v>
      </c>
      <c r="M7" s="98">
        <f>+L46</f>
        <v>49.00000000000006</v>
      </c>
      <c r="N7" s="116"/>
      <c r="O7" s="16"/>
    </row>
    <row r="8" spans="2:15" ht="17.25" customHeight="1">
      <c r="B8" s="17"/>
      <c r="C8" s="2"/>
      <c r="D8" s="18"/>
      <c r="E8" s="3" t="s">
        <v>22</v>
      </c>
      <c r="F8" s="4"/>
      <c r="G8" s="10"/>
      <c r="H8" s="14"/>
      <c r="I8" s="14"/>
      <c r="J8" s="14"/>
      <c r="K8" s="14"/>
      <c r="L8" s="14"/>
      <c r="M8" s="14"/>
      <c r="N8" s="115"/>
      <c r="O8" s="15">
        <f aca="true" t="shared" si="0" ref="O8:O45">SUM(H8:M8)</f>
        <v>0</v>
      </c>
    </row>
    <row r="9" spans="2:15" ht="17.25" customHeight="1">
      <c r="B9" s="17"/>
      <c r="C9" s="2"/>
      <c r="D9" s="18" t="s">
        <v>23</v>
      </c>
      <c r="E9" s="19" t="s">
        <v>59</v>
      </c>
      <c r="F9" s="20"/>
      <c r="G9" s="10"/>
      <c r="H9" s="21">
        <v>239.2</v>
      </c>
      <c r="I9" s="21">
        <v>280.6</v>
      </c>
      <c r="J9" s="21">
        <v>214.2</v>
      </c>
      <c r="K9" s="21">
        <v>196.6</v>
      </c>
      <c r="L9" s="21">
        <v>186.5</v>
      </c>
      <c r="M9" s="21">
        <v>219.2</v>
      </c>
      <c r="N9" s="117"/>
      <c r="O9" s="22">
        <f t="shared" si="0"/>
        <v>1336.3</v>
      </c>
    </row>
    <row r="10" spans="2:15" ht="17.25" customHeight="1">
      <c r="B10" s="17"/>
      <c r="C10" s="2" t="s">
        <v>24</v>
      </c>
      <c r="D10" s="18" t="s">
        <v>25</v>
      </c>
      <c r="E10" s="70" t="s">
        <v>3</v>
      </c>
      <c r="F10" s="71"/>
      <c r="G10" s="72"/>
      <c r="H10" s="76">
        <v>59.8</v>
      </c>
      <c r="I10" s="76">
        <v>70.1</v>
      </c>
      <c r="J10" s="76">
        <v>53.6</v>
      </c>
      <c r="K10" s="76">
        <v>48.1</v>
      </c>
      <c r="L10" s="76">
        <v>46.6</v>
      </c>
      <c r="M10" s="76">
        <v>54.8</v>
      </c>
      <c r="N10" s="118"/>
      <c r="O10" s="77">
        <f t="shared" si="0"/>
        <v>333</v>
      </c>
    </row>
    <row r="11" spans="2:15" ht="17.25" customHeight="1">
      <c r="B11" s="17"/>
      <c r="C11" s="2"/>
      <c r="D11" s="18" t="s">
        <v>26</v>
      </c>
      <c r="E11" s="19" t="s">
        <v>4</v>
      </c>
      <c r="F11" s="20"/>
      <c r="G11" s="10"/>
      <c r="H11" s="21">
        <v>55</v>
      </c>
      <c r="I11" s="21">
        <v>51</v>
      </c>
      <c r="J11" s="21">
        <v>53</v>
      </c>
      <c r="K11" s="21">
        <f>H10</f>
        <v>59.8</v>
      </c>
      <c r="L11" s="21">
        <f>I10</f>
        <v>70.1</v>
      </c>
      <c r="M11" s="21">
        <f>J10</f>
        <v>53.6</v>
      </c>
      <c r="N11" s="117"/>
      <c r="O11" s="22">
        <f t="shared" si="0"/>
        <v>342.5</v>
      </c>
    </row>
    <row r="12" spans="2:15" ht="17.25" customHeight="1">
      <c r="B12" s="17" t="s">
        <v>80</v>
      </c>
      <c r="C12" s="2"/>
      <c r="D12" s="18" t="s">
        <v>27</v>
      </c>
      <c r="E12" s="19" t="s">
        <v>28</v>
      </c>
      <c r="F12" s="20"/>
      <c r="G12" s="10"/>
      <c r="H12" s="21"/>
      <c r="I12" s="21"/>
      <c r="J12" s="21"/>
      <c r="K12" s="21"/>
      <c r="L12" s="21"/>
      <c r="M12" s="21"/>
      <c r="N12" s="117"/>
      <c r="O12" s="22">
        <f t="shared" si="0"/>
        <v>0</v>
      </c>
    </row>
    <row r="13" spans="2:15" ht="17.25" customHeight="1">
      <c r="B13" s="17"/>
      <c r="C13" s="2"/>
      <c r="D13" s="18"/>
      <c r="E13" s="73" t="s">
        <v>86</v>
      </c>
      <c r="F13" s="74"/>
      <c r="G13" s="75"/>
      <c r="H13" s="78"/>
      <c r="I13" s="78"/>
      <c r="J13" s="78"/>
      <c r="K13" s="78"/>
      <c r="L13" s="78"/>
      <c r="M13" s="78"/>
      <c r="N13" s="119"/>
      <c r="O13" s="79">
        <f t="shared" si="0"/>
        <v>0</v>
      </c>
    </row>
    <row r="14" spans="2:15" ht="17.25" customHeight="1">
      <c r="B14" s="17"/>
      <c r="C14" s="2" t="s">
        <v>29</v>
      </c>
      <c r="D14" s="2"/>
      <c r="E14" s="23"/>
      <c r="F14" s="6"/>
      <c r="G14" s="10"/>
      <c r="H14" s="24"/>
      <c r="I14" s="24"/>
      <c r="J14" s="24"/>
      <c r="K14" s="24"/>
      <c r="L14" s="24"/>
      <c r="M14" s="24"/>
      <c r="N14" s="120"/>
      <c r="O14" s="25">
        <f t="shared" si="0"/>
        <v>0</v>
      </c>
    </row>
    <row r="15" spans="2:15" ht="17.25" customHeight="1">
      <c r="B15" s="17"/>
      <c r="C15" s="2"/>
      <c r="D15" s="152" t="s">
        <v>5</v>
      </c>
      <c r="E15" s="149"/>
      <c r="F15" s="5"/>
      <c r="G15" s="10"/>
      <c r="H15" s="14">
        <v>4</v>
      </c>
      <c r="I15" s="14">
        <v>4</v>
      </c>
      <c r="J15" s="14">
        <v>4</v>
      </c>
      <c r="K15" s="14">
        <v>4</v>
      </c>
      <c r="L15" s="14">
        <v>4</v>
      </c>
      <c r="M15" s="14">
        <v>4</v>
      </c>
      <c r="N15" s="115"/>
      <c r="O15" s="15">
        <f t="shared" si="0"/>
        <v>24</v>
      </c>
    </row>
    <row r="16" spans="2:15" ht="17.25" customHeight="1">
      <c r="B16" s="17" t="s">
        <v>6</v>
      </c>
      <c r="C16" s="2"/>
      <c r="D16" s="153" t="s">
        <v>57</v>
      </c>
      <c r="E16" s="154"/>
      <c r="F16" s="83" t="s">
        <v>67</v>
      </c>
      <c r="G16" s="10"/>
      <c r="H16" s="109">
        <f aca="true" t="shared" si="1" ref="H16:M16">+H8+H9+H11+H12+H14+H15</f>
        <v>298.2</v>
      </c>
      <c r="I16" s="109">
        <f t="shared" si="1"/>
        <v>335.6</v>
      </c>
      <c r="J16" s="109">
        <f t="shared" si="1"/>
        <v>271.2</v>
      </c>
      <c r="K16" s="109">
        <f t="shared" si="1"/>
        <v>260.4</v>
      </c>
      <c r="L16" s="109">
        <f t="shared" si="1"/>
        <v>260.6</v>
      </c>
      <c r="M16" s="109">
        <f t="shared" si="1"/>
        <v>276.8</v>
      </c>
      <c r="N16" s="121"/>
      <c r="O16" s="110">
        <f t="shared" si="0"/>
        <v>1702.8</v>
      </c>
    </row>
    <row r="17" spans="2:15" ht="17.25" customHeight="1">
      <c r="B17" s="17"/>
      <c r="C17" s="1"/>
      <c r="D17" s="155" t="s">
        <v>83</v>
      </c>
      <c r="E17" s="7" t="s">
        <v>30</v>
      </c>
      <c r="F17" s="6"/>
      <c r="G17" s="10"/>
      <c r="H17" s="14"/>
      <c r="I17" s="14"/>
      <c r="J17" s="14"/>
      <c r="K17" s="14"/>
      <c r="L17" s="14"/>
      <c r="M17" s="14"/>
      <c r="N17" s="115"/>
      <c r="O17" s="15">
        <f t="shared" si="0"/>
        <v>0</v>
      </c>
    </row>
    <row r="18" spans="2:15" ht="17.25" customHeight="1">
      <c r="B18" s="17"/>
      <c r="C18" s="2"/>
      <c r="D18" s="156"/>
      <c r="E18" s="19" t="s">
        <v>7</v>
      </c>
      <c r="F18" s="20"/>
      <c r="G18" s="10"/>
      <c r="H18" s="21">
        <v>31</v>
      </c>
      <c r="I18" s="21">
        <v>33</v>
      </c>
      <c r="J18" s="21">
        <v>25.2</v>
      </c>
      <c r="K18" s="21">
        <v>23.1</v>
      </c>
      <c r="L18" s="21">
        <v>21.8</v>
      </c>
      <c r="M18" s="21">
        <v>25.8</v>
      </c>
      <c r="N18" s="117"/>
      <c r="O18" s="22">
        <f t="shared" si="0"/>
        <v>159.90000000000003</v>
      </c>
    </row>
    <row r="19" spans="2:15" ht="17.25" customHeight="1">
      <c r="B19" s="17"/>
      <c r="C19" s="2" t="s">
        <v>31</v>
      </c>
      <c r="D19" s="156"/>
      <c r="E19" s="73" t="s">
        <v>8</v>
      </c>
      <c r="F19" s="74"/>
      <c r="G19" s="75"/>
      <c r="H19" s="76">
        <v>124</v>
      </c>
      <c r="I19" s="76">
        <v>131.9</v>
      </c>
      <c r="J19" s="76">
        <v>100.8</v>
      </c>
      <c r="K19" s="76">
        <v>92.4</v>
      </c>
      <c r="L19" s="76">
        <v>87.4</v>
      </c>
      <c r="M19" s="76">
        <v>103.3</v>
      </c>
      <c r="N19" s="118"/>
      <c r="O19" s="77">
        <f t="shared" si="0"/>
        <v>639.8</v>
      </c>
    </row>
    <row r="20" spans="2:15" ht="17.25" customHeight="1">
      <c r="B20" s="17" t="s">
        <v>9</v>
      </c>
      <c r="C20" s="2"/>
      <c r="D20" s="156"/>
      <c r="E20" s="19" t="s">
        <v>10</v>
      </c>
      <c r="F20" s="20"/>
      <c r="G20" s="10"/>
      <c r="H20" s="21">
        <v>89</v>
      </c>
      <c r="I20" s="21">
        <v>87</v>
      </c>
      <c r="J20" s="21">
        <v>92</v>
      </c>
      <c r="K20" s="21">
        <f>H19</f>
        <v>124</v>
      </c>
      <c r="L20" s="21">
        <f>I19</f>
        <v>131.9</v>
      </c>
      <c r="M20" s="21">
        <f>J19</f>
        <v>100.8</v>
      </c>
      <c r="N20" s="117"/>
      <c r="O20" s="22">
        <f t="shared" si="0"/>
        <v>624.6999999999999</v>
      </c>
    </row>
    <row r="21" spans="2:15" ht="17.25" customHeight="1">
      <c r="B21" s="17"/>
      <c r="C21" s="2"/>
      <c r="D21" s="157"/>
      <c r="E21" s="27"/>
      <c r="F21" s="6"/>
      <c r="G21" s="10"/>
      <c r="H21" s="28"/>
      <c r="I21" s="28"/>
      <c r="J21" s="28"/>
      <c r="K21" s="28"/>
      <c r="L21" s="28"/>
      <c r="M21" s="28"/>
      <c r="N21" s="122"/>
      <c r="O21" s="29">
        <f t="shared" si="0"/>
        <v>0</v>
      </c>
    </row>
    <row r="22" spans="2:15" ht="17.25" customHeight="1">
      <c r="B22" s="17"/>
      <c r="C22" s="2"/>
      <c r="D22" s="158" t="s">
        <v>60</v>
      </c>
      <c r="E22" s="159"/>
      <c r="F22" s="5"/>
      <c r="G22" s="10"/>
      <c r="H22" s="30">
        <v>61</v>
      </c>
      <c r="I22" s="30">
        <v>61</v>
      </c>
      <c r="J22" s="30">
        <v>61</v>
      </c>
      <c r="K22" s="30">
        <v>61</v>
      </c>
      <c r="L22" s="30">
        <v>61</v>
      </c>
      <c r="M22" s="30">
        <v>61</v>
      </c>
      <c r="N22" s="123"/>
      <c r="O22" s="26">
        <f t="shared" si="0"/>
        <v>366</v>
      </c>
    </row>
    <row r="23" spans="2:15" ht="17.25" customHeight="1">
      <c r="B23" s="17" t="s">
        <v>11</v>
      </c>
      <c r="C23" s="2" t="s">
        <v>32</v>
      </c>
      <c r="D23" s="152" t="s">
        <v>12</v>
      </c>
      <c r="E23" s="149"/>
      <c r="F23" s="5"/>
      <c r="G23" s="10"/>
      <c r="H23" s="30">
        <v>104.1</v>
      </c>
      <c r="I23" s="30">
        <v>85.9</v>
      </c>
      <c r="J23" s="30">
        <v>81.1</v>
      </c>
      <c r="K23" s="30">
        <v>78.3</v>
      </c>
      <c r="L23" s="30">
        <v>87.3</v>
      </c>
      <c r="M23" s="30">
        <v>90.5</v>
      </c>
      <c r="N23" s="123"/>
      <c r="O23" s="26">
        <f t="shared" si="0"/>
        <v>527.2</v>
      </c>
    </row>
    <row r="24" spans="2:15" ht="17.25" customHeight="1">
      <c r="B24" s="17"/>
      <c r="C24" s="2"/>
      <c r="D24" s="158" t="s">
        <v>33</v>
      </c>
      <c r="E24" s="159"/>
      <c r="F24" s="5"/>
      <c r="G24" s="10"/>
      <c r="H24" s="11">
        <f>7.2</f>
        <v>7.2</v>
      </c>
      <c r="I24" s="11">
        <f>7.1+0.1</f>
        <v>7.199999999999999</v>
      </c>
      <c r="J24" s="11">
        <f>7+0.1</f>
        <v>7.1</v>
      </c>
      <c r="K24" s="11">
        <f>6.7+0.1</f>
        <v>6.8</v>
      </c>
      <c r="L24" s="11">
        <f>6.6+0.1+0.3</f>
        <v>6.999999999999999</v>
      </c>
      <c r="M24" s="11">
        <f>6.5+0.1+0.4</f>
        <v>7</v>
      </c>
      <c r="N24" s="114"/>
      <c r="O24" s="12">
        <f>SUM(H24:M24)</f>
        <v>42.3</v>
      </c>
    </row>
    <row r="25" spans="2:15" ht="17.25" customHeight="1">
      <c r="B25" s="31"/>
      <c r="C25" s="84"/>
      <c r="D25" s="160" t="s">
        <v>63</v>
      </c>
      <c r="E25" s="161"/>
      <c r="F25" s="83" t="s">
        <v>68</v>
      </c>
      <c r="G25" s="10"/>
      <c r="H25" s="85">
        <f aca="true" t="shared" si="2" ref="H25:M25">+H17+H18+H20+H22+H23+H24+H21</f>
        <v>292.3</v>
      </c>
      <c r="I25" s="85">
        <f t="shared" si="2"/>
        <v>274.09999999999997</v>
      </c>
      <c r="J25" s="85">
        <f t="shared" si="2"/>
        <v>266.4</v>
      </c>
      <c r="K25" s="85">
        <f t="shared" si="2"/>
        <v>293.2</v>
      </c>
      <c r="L25" s="85">
        <f t="shared" si="2"/>
        <v>309</v>
      </c>
      <c r="M25" s="85">
        <f t="shared" si="2"/>
        <v>285.1</v>
      </c>
      <c r="N25" s="124"/>
      <c r="O25" s="86">
        <f t="shared" si="0"/>
        <v>1720.1</v>
      </c>
    </row>
    <row r="26" spans="2:15" ht="17.25" customHeight="1" thickBot="1">
      <c r="B26" s="32"/>
      <c r="C26" s="162" t="s">
        <v>66</v>
      </c>
      <c r="D26" s="163"/>
      <c r="E26" s="163"/>
      <c r="F26" s="92" t="s">
        <v>69</v>
      </c>
      <c r="G26" s="10"/>
      <c r="H26" s="108">
        <f aca="true" t="shared" si="3" ref="H26:M26">+H16-H25</f>
        <v>5.899999999999977</v>
      </c>
      <c r="I26" s="108">
        <f t="shared" si="3"/>
        <v>61.50000000000006</v>
      </c>
      <c r="J26" s="108">
        <f t="shared" si="3"/>
        <v>4.800000000000011</v>
      </c>
      <c r="K26" s="108">
        <f t="shared" si="3"/>
        <v>-32.80000000000001</v>
      </c>
      <c r="L26" s="108">
        <f t="shared" si="3"/>
        <v>-48.39999999999998</v>
      </c>
      <c r="M26" s="108">
        <f t="shared" si="3"/>
        <v>-8.300000000000011</v>
      </c>
      <c r="N26" s="140"/>
      <c r="O26" s="105">
        <f t="shared" si="0"/>
        <v>-17.299999999999955</v>
      </c>
    </row>
    <row r="27" spans="2:15" ht="17.25" customHeight="1">
      <c r="B27" s="33"/>
      <c r="C27" s="34"/>
      <c r="D27" s="164" t="s">
        <v>34</v>
      </c>
      <c r="E27" s="165"/>
      <c r="F27" s="4"/>
      <c r="G27" s="10"/>
      <c r="H27" s="35"/>
      <c r="I27" s="35"/>
      <c r="J27" s="35"/>
      <c r="K27" s="35"/>
      <c r="L27" s="35"/>
      <c r="M27" s="35"/>
      <c r="N27" s="125"/>
      <c r="O27" s="15">
        <f t="shared" si="0"/>
        <v>0</v>
      </c>
    </row>
    <row r="28" spans="2:15" ht="17.25" customHeight="1">
      <c r="B28" s="36"/>
      <c r="C28" s="18" t="s">
        <v>35</v>
      </c>
      <c r="D28" s="37"/>
      <c r="E28" s="38"/>
      <c r="F28" s="39"/>
      <c r="G28" s="10"/>
      <c r="H28" s="40"/>
      <c r="I28" s="40"/>
      <c r="J28" s="40"/>
      <c r="K28" s="40"/>
      <c r="L28" s="40"/>
      <c r="M28" s="40"/>
      <c r="N28" s="126"/>
      <c r="O28" s="29">
        <f t="shared" si="0"/>
        <v>0</v>
      </c>
    </row>
    <row r="29" spans="2:15" ht="17.25" customHeight="1">
      <c r="B29" s="36" t="s">
        <v>36</v>
      </c>
      <c r="C29" s="41" t="s">
        <v>37</v>
      </c>
      <c r="D29" s="158" t="s">
        <v>64</v>
      </c>
      <c r="E29" s="159"/>
      <c r="F29" s="69" t="s">
        <v>70</v>
      </c>
      <c r="G29" s="10"/>
      <c r="H29" s="42">
        <f aca="true" t="shared" si="4" ref="H29:M29">SUM(H27:H28)</f>
        <v>0</v>
      </c>
      <c r="I29" s="42">
        <f t="shared" si="4"/>
        <v>0</v>
      </c>
      <c r="J29" s="42">
        <f t="shared" si="4"/>
        <v>0</v>
      </c>
      <c r="K29" s="42">
        <f t="shared" si="4"/>
        <v>0</v>
      </c>
      <c r="L29" s="42">
        <f t="shared" si="4"/>
        <v>0</v>
      </c>
      <c r="M29" s="42">
        <f t="shared" si="4"/>
        <v>0</v>
      </c>
      <c r="N29" s="127"/>
      <c r="O29" s="26">
        <f t="shared" si="0"/>
        <v>0</v>
      </c>
    </row>
    <row r="30" spans="2:15" ht="17.25" customHeight="1">
      <c r="B30" s="36" t="s">
        <v>38</v>
      </c>
      <c r="C30" s="18"/>
      <c r="D30" s="152" t="s">
        <v>39</v>
      </c>
      <c r="E30" s="149"/>
      <c r="F30" s="43"/>
      <c r="G30" s="10"/>
      <c r="H30" s="44"/>
      <c r="I30" s="44"/>
      <c r="J30" s="44"/>
      <c r="K30" s="44"/>
      <c r="L30" s="44"/>
      <c r="M30" s="44"/>
      <c r="N30" s="128"/>
      <c r="O30" s="45">
        <f t="shared" si="0"/>
        <v>0</v>
      </c>
    </row>
    <row r="31" spans="2:15" ht="17.25" customHeight="1">
      <c r="B31" s="36" t="s">
        <v>40</v>
      </c>
      <c r="C31" s="18" t="s">
        <v>16</v>
      </c>
      <c r="D31" s="166" t="s">
        <v>41</v>
      </c>
      <c r="E31" s="167"/>
      <c r="F31" s="20"/>
      <c r="G31" s="10"/>
      <c r="H31" s="46"/>
      <c r="I31" s="46"/>
      <c r="J31" s="46"/>
      <c r="K31" s="46"/>
      <c r="L31" s="46"/>
      <c r="M31" s="46"/>
      <c r="N31" s="129"/>
      <c r="O31" s="22">
        <f t="shared" si="0"/>
        <v>0</v>
      </c>
    </row>
    <row r="32" spans="2:15" ht="17.25" customHeight="1">
      <c r="B32" s="36" t="s">
        <v>42</v>
      </c>
      <c r="C32" s="18"/>
      <c r="D32" s="168" t="s">
        <v>87</v>
      </c>
      <c r="E32" s="169"/>
      <c r="F32" s="74"/>
      <c r="G32" s="75"/>
      <c r="H32" s="80">
        <v>200</v>
      </c>
      <c r="I32" s="80"/>
      <c r="J32" s="80"/>
      <c r="K32" s="80"/>
      <c r="L32" s="80"/>
      <c r="M32" s="80"/>
      <c r="N32" s="130"/>
      <c r="O32" s="77">
        <f t="shared" si="0"/>
        <v>200</v>
      </c>
    </row>
    <row r="33" spans="2:15" ht="17.25" customHeight="1">
      <c r="B33" s="36" t="s">
        <v>43</v>
      </c>
      <c r="C33" s="47" t="s">
        <v>17</v>
      </c>
      <c r="D33" s="170" t="s">
        <v>44</v>
      </c>
      <c r="E33" s="147"/>
      <c r="F33" s="48"/>
      <c r="G33" s="10"/>
      <c r="H33" s="35"/>
      <c r="I33" s="35"/>
      <c r="J33" s="35"/>
      <c r="K33" s="35">
        <v>200</v>
      </c>
      <c r="L33" s="35"/>
      <c r="M33" s="35"/>
      <c r="N33" s="125"/>
      <c r="O33" s="15">
        <f t="shared" si="0"/>
        <v>200</v>
      </c>
    </row>
    <row r="34" spans="2:15" ht="17.25" customHeight="1">
      <c r="B34" s="36"/>
      <c r="C34" s="18"/>
      <c r="D34" s="152" t="s">
        <v>18</v>
      </c>
      <c r="E34" s="149"/>
      <c r="F34" s="69" t="s">
        <v>71</v>
      </c>
      <c r="G34" s="10"/>
      <c r="H34" s="81">
        <f aca="true" t="shared" si="5" ref="H34:M34">H30+H31+H33</f>
        <v>0</v>
      </c>
      <c r="I34" s="81">
        <f t="shared" si="5"/>
        <v>0</v>
      </c>
      <c r="J34" s="81">
        <f t="shared" si="5"/>
        <v>0</v>
      </c>
      <c r="K34" s="81">
        <f t="shared" si="5"/>
        <v>200</v>
      </c>
      <c r="L34" s="81">
        <f t="shared" si="5"/>
        <v>0</v>
      </c>
      <c r="M34" s="81">
        <f t="shared" si="5"/>
        <v>0</v>
      </c>
      <c r="N34" s="131"/>
      <c r="O34" s="82">
        <f t="shared" si="0"/>
        <v>200</v>
      </c>
    </row>
    <row r="35" spans="2:15" ht="17.25" customHeight="1" thickBot="1">
      <c r="B35" s="49"/>
      <c r="C35" s="162" t="s">
        <v>65</v>
      </c>
      <c r="D35" s="163"/>
      <c r="E35" s="163"/>
      <c r="F35" s="93" t="s">
        <v>72</v>
      </c>
      <c r="G35" s="10"/>
      <c r="H35" s="106">
        <f aca="true" t="shared" si="6" ref="H35:M35">SUM(H29-H34)</f>
        <v>0</v>
      </c>
      <c r="I35" s="106">
        <f t="shared" si="6"/>
        <v>0</v>
      </c>
      <c r="J35" s="106">
        <f t="shared" si="6"/>
        <v>0</v>
      </c>
      <c r="K35" s="106">
        <f t="shared" si="6"/>
        <v>-200</v>
      </c>
      <c r="L35" s="106">
        <f t="shared" si="6"/>
        <v>0</v>
      </c>
      <c r="M35" s="106">
        <f t="shared" si="6"/>
        <v>0</v>
      </c>
      <c r="N35" s="140"/>
      <c r="O35" s="107">
        <f t="shared" si="0"/>
        <v>-200</v>
      </c>
    </row>
    <row r="36" spans="2:15" ht="17.25" customHeight="1">
      <c r="B36" s="33"/>
      <c r="C36" s="50"/>
      <c r="D36" s="165" t="s">
        <v>45</v>
      </c>
      <c r="E36" s="165"/>
      <c r="F36" s="6"/>
      <c r="G36" s="10"/>
      <c r="H36" s="51"/>
      <c r="I36" s="51"/>
      <c r="J36" s="51"/>
      <c r="K36" s="51">
        <v>200</v>
      </c>
      <c r="L36" s="51"/>
      <c r="M36" s="51"/>
      <c r="N36" s="132"/>
      <c r="O36" s="52">
        <f t="shared" si="0"/>
        <v>200</v>
      </c>
    </row>
    <row r="37" spans="2:15" ht="17.25" customHeight="1">
      <c r="B37" s="36" t="s">
        <v>58</v>
      </c>
      <c r="C37" s="2" t="s">
        <v>14</v>
      </c>
      <c r="D37" s="166" t="s">
        <v>46</v>
      </c>
      <c r="E37" s="167"/>
      <c r="F37" s="20"/>
      <c r="G37" s="10"/>
      <c r="H37" s="46">
        <v>70</v>
      </c>
      <c r="I37" s="46"/>
      <c r="J37" s="46"/>
      <c r="K37" s="46"/>
      <c r="L37" s="46">
        <v>100</v>
      </c>
      <c r="M37" s="46">
        <v>50</v>
      </c>
      <c r="N37" s="129"/>
      <c r="O37" s="22">
        <f t="shared" si="0"/>
        <v>220</v>
      </c>
    </row>
    <row r="38" spans="2:15" ht="17.25" customHeight="1">
      <c r="B38" s="36"/>
      <c r="C38" s="2" t="s">
        <v>15</v>
      </c>
      <c r="D38" s="166" t="s">
        <v>88</v>
      </c>
      <c r="E38" s="167"/>
      <c r="F38" s="20"/>
      <c r="G38" s="10"/>
      <c r="H38" s="46"/>
      <c r="I38" s="46"/>
      <c r="J38" s="46"/>
      <c r="K38" s="46"/>
      <c r="L38" s="46"/>
      <c r="M38" s="46"/>
      <c r="N38" s="129"/>
      <c r="O38" s="22">
        <f t="shared" si="0"/>
        <v>0</v>
      </c>
    </row>
    <row r="39" spans="2:15" ht="17.25" customHeight="1">
      <c r="B39" s="36" t="s">
        <v>77</v>
      </c>
      <c r="C39" s="2"/>
      <c r="D39" s="170" t="s">
        <v>47</v>
      </c>
      <c r="E39" s="147"/>
      <c r="F39" s="48"/>
      <c r="G39" s="10"/>
      <c r="H39" s="53"/>
      <c r="I39" s="53"/>
      <c r="J39" s="53"/>
      <c r="K39" s="53"/>
      <c r="L39" s="53"/>
      <c r="M39" s="53"/>
      <c r="N39" s="133"/>
      <c r="O39" s="12">
        <f t="shared" si="0"/>
        <v>0</v>
      </c>
    </row>
    <row r="40" spans="2:15" ht="17.25" customHeight="1">
      <c r="B40" s="36"/>
      <c r="C40" s="2"/>
      <c r="D40" s="153" t="s">
        <v>64</v>
      </c>
      <c r="E40" s="154"/>
      <c r="F40" s="83" t="s">
        <v>73</v>
      </c>
      <c r="G40" s="10"/>
      <c r="H40" s="30">
        <f aca="true" t="shared" si="7" ref="H40:M40">SUM(H36:H39)</f>
        <v>70</v>
      </c>
      <c r="I40" s="30">
        <f t="shared" si="7"/>
        <v>0</v>
      </c>
      <c r="J40" s="30">
        <f t="shared" si="7"/>
        <v>0</v>
      </c>
      <c r="K40" s="30">
        <f t="shared" si="7"/>
        <v>200</v>
      </c>
      <c r="L40" s="30">
        <f t="shared" si="7"/>
        <v>100</v>
      </c>
      <c r="M40" s="30">
        <f t="shared" si="7"/>
        <v>50</v>
      </c>
      <c r="N40" s="123"/>
      <c r="O40" s="87">
        <f t="shared" si="0"/>
        <v>420</v>
      </c>
    </row>
    <row r="41" spans="2:15" ht="17.25" customHeight="1">
      <c r="B41" s="36" t="s">
        <v>78</v>
      </c>
      <c r="C41" s="1"/>
      <c r="D41" s="152" t="s">
        <v>48</v>
      </c>
      <c r="E41" s="149"/>
      <c r="F41" s="43"/>
      <c r="G41" s="10"/>
      <c r="H41" s="35">
        <v>25</v>
      </c>
      <c r="I41" s="35">
        <v>25</v>
      </c>
      <c r="J41" s="35">
        <v>25</v>
      </c>
      <c r="K41" s="35">
        <v>25</v>
      </c>
      <c r="L41" s="35">
        <v>23</v>
      </c>
      <c r="M41" s="35">
        <v>23</v>
      </c>
      <c r="N41" s="125"/>
      <c r="O41" s="15">
        <f t="shared" si="0"/>
        <v>146</v>
      </c>
    </row>
    <row r="42" spans="2:15" ht="17.25" customHeight="1">
      <c r="B42" s="36"/>
      <c r="C42" s="2" t="s">
        <v>16</v>
      </c>
      <c r="D42" s="166" t="s">
        <v>49</v>
      </c>
      <c r="E42" s="167"/>
      <c r="F42" s="20"/>
      <c r="G42" s="10"/>
      <c r="H42" s="46"/>
      <c r="I42" s="46"/>
      <c r="J42" s="46">
        <v>50</v>
      </c>
      <c r="K42" s="46"/>
      <c r="L42" s="46"/>
      <c r="M42" s="46">
        <v>50</v>
      </c>
      <c r="N42" s="129"/>
      <c r="O42" s="22">
        <f t="shared" si="0"/>
        <v>100</v>
      </c>
    </row>
    <row r="43" spans="2:15" ht="17.25" customHeight="1">
      <c r="B43" s="36" t="s">
        <v>79</v>
      </c>
      <c r="C43" s="2" t="s">
        <v>17</v>
      </c>
      <c r="D43" s="170" t="s">
        <v>89</v>
      </c>
      <c r="E43" s="147"/>
      <c r="F43" s="48"/>
      <c r="G43" s="10"/>
      <c r="H43" s="53"/>
      <c r="I43" s="53"/>
      <c r="J43" s="53"/>
      <c r="K43" s="53"/>
      <c r="L43" s="53"/>
      <c r="M43" s="53"/>
      <c r="N43" s="133"/>
      <c r="O43" s="12">
        <f t="shared" si="0"/>
        <v>0</v>
      </c>
    </row>
    <row r="44" spans="2:15" ht="17.25" customHeight="1">
      <c r="B44" s="54"/>
      <c r="C44" s="89"/>
      <c r="D44" s="160" t="s">
        <v>18</v>
      </c>
      <c r="E44" s="161"/>
      <c r="F44" s="83" t="s">
        <v>74</v>
      </c>
      <c r="G44" s="10"/>
      <c r="H44" s="11">
        <f aca="true" t="shared" si="8" ref="H44:M44">SUM(H41:H43)</f>
        <v>25</v>
      </c>
      <c r="I44" s="11">
        <f t="shared" si="8"/>
        <v>25</v>
      </c>
      <c r="J44" s="11">
        <f t="shared" si="8"/>
        <v>75</v>
      </c>
      <c r="K44" s="11">
        <f t="shared" si="8"/>
        <v>25</v>
      </c>
      <c r="L44" s="11">
        <f t="shared" si="8"/>
        <v>23</v>
      </c>
      <c r="M44" s="11">
        <f t="shared" si="8"/>
        <v>73</v>
      </c>
      <c r="N44" s="114"/>
      <c r="O44" s="88">
        <f t="shared" si="0"/>
        <v>246</v>
      </c>
    </row>
    <row r="45" spans="2:15" ht="17.25" customHeight="1" thickBot="1">
      <c r="B45" s="55"/>
      <c r="C45" s="162" t="s">
        <v>65</v>
      </c>
      <c r="D45" s="163"/>
      <c r="E45" s="163"/>
      <c r="F45" s="92" t="s">
        <v>75</v>
      </c>
      <c r="G45" s="56"/>
      <c r="H45" s="97">
        <f aca="true" t="shared" si="9" ref="H45:M45">SUM(H40-H44)</f>
        <v>45</v>
      </c>
      <c r="I45" s="97">
        <f t="shared" si="9"/>
        <v>-25</v>
      </c>
      <c r="J45" s="97">
        <f t="shared" si="9"/>
        <v>-75</v>
      </c>
      <c r="K45" s="97">
        <f t="shared" si="9"/>
        <v>175</v>
      </c>
      <c r="L45" s="97">
        <f t="shared" si="9"/>
        <v>77</v>
      </c>
      <c r="M45" s="97">
        <f t="shared" si="9"/>
        <v>-23</v>
      </c>
      <c r="N45" s="139"/>
      <c r="O45" s="105">
        <f t="shared" si="0"/>
        <v>174</v>
      </c>
    </row>
    <row r="46" spans="2:15" ht="17.25" customHeight="1" thickBot="1">
      <c r="B46" s="150" t="s">
        <v>85</v>
      </c>
      <c r="C46" s="151"/>
      <c r="D46" s="151"/>
      <c r="E46" s="151"/>
      <c r="F46" s="90" t="s">
        <v>76</v>
      </c>
      <c r="G46" s="91">
        <v>61</v>
      </c>
      <c r="H46" s="98">
        <f aca="true" t="shared" si="10" ref="H46:M46">SUM(H7,H26,H35,H45)</f>
        <v>111.89999999999998</v>
      </c>
      <c r="I46" s="98">
        <f t="shared" si="10"/>
        <v>148.40000000000003</v>
      </c>
      <c r="J46" s="98">
        <f t="shared" si="10"/>
        <v>78.20000000000005</v>
      </c>
      <c r="K46" s="98">
        <f t="shared" si="10"/>
        <v>20.400000000000034</v>
      </c>
      <c r="L46" s="98">
        <f t="shared" si="10"/>
        <v>49.00000000000006</v>
      </c>
      <c r="M46" s="98">
        <f t="shared" si="10"/>
        <v>17.700000000000045</v>
      </c>
      <c r="N46" s="138"/>
      <c r="O46" s="57"/>
    </row>
    <row r="47" spans="2:15" ht="17.25" customHeight="1">
      <c r="B47" s="58" t="s">
        <v>13</v>
      </c>
      <c r="C47" s="174" t="s">
        <v>50</v>
      </c>
      <c r="D47" s="165"/>
      <c r="E47" s="165"/>
      <c r="F47" s="6"/>
      <c r="G47" s="59">
        <v>299</v>
      </c>
      <c r="H47" s="99">
        <f aca="true" t="shared" si="11" ref="H47:M47">G47-H9+H5-H8-H10</f>
        <v>334</v>
      </c>
      <c r="I47" s="99">
        <f t="shared" si="11"/>
        <v>238.29999999999998</v>
      </c>
      <c r="J47" s="99">
        <f t="shared" si="11"/>
        <v>204.50000000000003</v>
      </c>
      <c r="K47" s="99">
        <f t="shared" si="11"/>
        <v>181.80000000000004</v>
      </c>
      <c r="L47" s="99">
        <f t="shared" si="11"/>
        <v>209.70000000000007</v>
      </c>
      <c r="M47" s="99">
        <f t="shared" si="11"/>
        <v>210.7000000000001</v>
      </c>
      <c r="N47" s="134"/>
      <c r="O47" s="57"/>
    </row>
    <row r="48" spans="2:15" ht="17.25" customHeight="1">
      <c r="B48" s="58"/>
      <c r="C48" s="171" t="s">
        <v>51</v>
      </c>
      <c r="D48" s="167"/>
      <c r="E48" s="167"/>
      <c r="F48" s="20"/>
      <c r="G48" s="60">
        <v>159</v>
      </c>
      <c r="H48" s="100">
        <f aca="true" t="shared" si="12" ref="H48:M48">G48-H11+H10-H12</f>
        <v>163.8</v>
      </c>
      <c r="I48" s="100">
        <f t="shared" si="12"/>
        <v>182.9</v>
      </c>
      <c r="J48" s="100">
        <f t="shared" si="12"/>
        <v>183.5</v>
      </c>
      <c r="K48" s="100">
        <f t="shared" si="12"/>
        <v>171.8</v>
      </c>
      <c r="L48" s="100">
        <f t="shared" si="12"/>
        <v>148.3</v>
      </c>
      <c r="M48" s="100">
        <f t="shared" si="12"/>
        <v>149.5</v>
      </c>
      <c r="N48" s="134"/>
      <c r="O48" s="57"/>
    </row>
    <row r="49" spans="2:15" ht="17.25" customHeight="1">
      <c r="B49" s="58" t="s">
        <v>61</v>
      </c>
      <c r="C49" s="171" t="s">
        <v>52</v>
      </c>
      <c r="D49" s="167"/>
      <c r="E49" s="167"/>
      <c r="F49" s="20"/>
      <c r="G49" s="60">
        <v>155</v>
      </c>
      <c r="H49" s="100">
        <f aca="true" t="shared" si="13" ref="H49:M49">G49-H18+H6-H17-H19</f>
        <v>157</v>
      </c>
      <c r="I49" s="100">
        <f t="shared" si="13"/>
        <v>112.1</v>
      </c>
      <c r="J49" s="100">
        <f t="shared" si="13"/>
        <v>96.09999999999998</v>
      </c>
      <c r="K49" s="100">
        <f t="shared" si="13"/>
        <v>84.59999999999997</v>
      </c>
      <c r="L49" s="100">
        <f t="shared" si="13"/>
        <v>98.39999999999995</v>
      </c>
      <c r="M49" s="100">
        <f t="shared" si="13"/>
        <v>98.29999999999997</v>
      </c>
      <c r="N49" s="134"/>
      <c r="O49" s="57"/>
    </row>
    <row r="50" spans="2:17" ht="17.25" customHeight="1">
      <c r="B50" s="58"/>
      <c r="C50" s="171" t="s">
        <v>19</v>
      </c>
      <c r="D50" s="167"/>
      <c r="E50" s="167"/>
      <c r="F50" s="20"/>
      <c r="G50" s="60">
        <v>268</v>
      </c>
      <c r="H50" s="101">
        <f aca="true" t="shared" si="14" ref="H50:M50">G50-H20+H19</f>
        <v>303</v>
      </c>
      <c r="I50" s="101">
        <f t="shared" si="14"/>
        <v>347.9</v>
      </c>
      <c r="J50" s="101">
        <f t="shared" si="14"/>
        <v>356.7</v>
      </c>
      <c r="K50" s="101">
        <f t="shared" si="14"/>
        <v>325.1</v>
      </c>
      <c r="L50" s="101">
        <f t="shared" si="14"/>
        <v>280.6</v>
      </c>
      <c r="M50" s="102">
        <f t="shared" si="14"/>
        <v>283.1</v>
      </c>
      <c r="N50" s="135"/>
      <c r="O50" s="57"/>
      <c r="Q50" s="112"/>
    </row>
    <row r="51" spans="2:17" ht="17.25" customHeight="1">
      <c r="B51" s="58"/>
      <c r="C51" s="171" t="s">
        <v>53</v>
      </c>
      <c r="D51" s="167"/>
      <c r="E51" s="167"/>
      <c r="F51" s="20"/>
      <c r="G51" s="60">
        <v>0</v>
      </c>
      <c r="H51" s="100">
        <f aca="true" t="shared" si="15" ref="H51:M51">G51-H33+H32</f>
        <v>200</v>
      </c>
      <c r="I51" s="100">
        <f t="shared" si="15"/>
        <v>200</v>
      </c>
      <c r="J51" s="100">
        <f t="shared" si="15"/>
        <v>200</v>
      </c>
      <c r="K51" s="100">
        <f t="shared" si="15"/>
        <v>0</v>
      </c>
      <c r="L51" s="100">
        <f t="shared" si="15"/>
        <v>0</v>
      </c>
      <c r="M51" s="100">
        <f t="shared" si="15"/>
        <v>0</v>
      </c>
      <c r="N51" s="134"/>
      <c r="O51" s="57"/>
      <c r="Q51" s="111"/>
    </row>
    <row r="52" spans="2:17" ht="17.25" customHeight="1">
      <c r="B52" s="58" t="s">
        <v>62</v>
      </c>
      <c r="C52" s="171" t="s">
        <v>54</v>
      </c>
      <c r="D52" s="167"/>
      <c r="E52" s="167"/>
      <c r="F52" s="20"/>
      <c r="G52" s="60">
        <v>822</v>
      </c>
      <c r="H52" s="100">
        <f aca="true" t="shared" si="16" ref="H52:M52">G52-H42+H37</f>
        <v>892</v>
      </c>
      <c r="I52" s="100">
        <f t="shared" si="16"/>
        <v>892</v>
      </c>
      <c r="J52" s="100">
        <f t="shared" si="16"/>
        <v>842</v>
      </c>
      <c r="K52" s="100">
        <f t="shared" si="16"/>
        <v>842</v>
      </c>
      <c r="L52" s="100">
        <f t="shared" si="16"/>
        <v>942</v>
      </c>
      <c r="M52" s="103">
        <f t="shared" si="16"/>
        <v>942</v>
      </c>
      <c r="N52" s="136"/>
      <c r="O52" s="57"/>
      <c r="Q52" s="111"/>
    </row>
    <row r="53" spans="2:17" ht="17.25" customHeight="1">
      <c r="B53" s="58"/>
      <c r="C53" s="171" t="s">
        <v>55</v>
      </c>
      <c r="D53" s="167"/>
      <c r="E53" s="167"/>
      <c r="F53" s="20"/>
      <c r="G53" s="60">
        <v>1633</v>
      </c>
      <c r="H53" s="100">
        <f aca="true" t="shared" si="17" ref="H53:M53">G53-H41+H36</f>
        <v>1608</v>
      </c>
      <c r="I53" s="100">
        <f t="shared" si="17"/>
        <v>1583</v>
      </c>
      <c r="J53" s="100">
        <f t="shared" si="17"/>
        <v>1558</v>
      </c>
      <c r="K53" s="100">
        <f t="shared" si="17"/>
        <v>1733</v>
      </c>
      <c r="L53" s="100">
        <f t="shared" si="17"/>
        <v>1710</v>
      </c>
      <c r="M53" s="103">
        <f t="shared" si="17"/>
        <v>1687</v>
      </c>
      <c r="N53" s="136"/>
      <c r="O53" s="57"/>
      <c r="Q53" s="111"/>
    </row>
    <row r="54" spans="2:17" ht="17.25" customHeight="1" thickBot="1">
      <c r="B54" s="61"/>
      <c r="C54" s="172" t="s">
        <v>20</v>
      </c>
      <c r="D54" s="173"/>
      <c r="E54" s="173"/>
      <c r="F54" s="62"/>
      <c r="G54" s="63">
        <v>0</v>
      </c>
      <c r="H54" s="104">
        <f aca="true" t="shared" si="18" ref="H54:M54">G54-H13+H12</f>
        <v>0</v>
      </c>
      <c r="I54" s="104">
        <f t="shared" si="18"/>
        <v>0</v>
      </c>
      <c r="J54" s="104">
        <f t="shared" si="18"/>
        <v>0</v>
      </c>
      <c r="K54" s="104">
        <f t="shared" si="18"/>
        <v>0</v>
      </c>
      <c r="L54" s="104">
        <f t="shared" si="18"/>
        <v>0</v>
      </c>
      <c r="M54" s="104">
        <f t="shared" si="18"/>
        <v>0</v>
      </c>
      <c r="N54" s="137"/>
      <c r="O54" s="64"/>
      <c r="Q54" s="111"/>
    </row>
    <row r="55" ht="5.25" customHeight="1"/>
  </sheetData>
  <sheetProtection/>
  <mergeCells count="41">
    <mergeCell ref="C50:E50"/>
    <mergeCell ref="C51:E51"/>
    <mergeCell ref="C52:E52"/>
    <mergeCell ref="C53:E53"/>
    <mergeCell ref="C54:E54"/>
    <mergeCell ref="D44:E44"/>
    <mergeCell ref="C45:E45"/>
    <mergeCell ref="B46:E46"/>
    <mergeCell ref="C47:E47"/>
    <mergeCell ref="C48:E48"/>
    <mergeCell ref="C49:E49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C35:E35"/>
    <mergeCell ref="D36:E36"/>
    <mergeCell ref="D37:E37"/>
    <mergeCell ref="D25:E25"/>
    <mergeCell ref="C26:E26"/>
    <mergeCell ref="D27:E27"/>
    <mergeCell ref="D29:E29"/>
    <mergeCell ref="D30:E30"/>
    <mergeCell ref="D31:E31"/>
    <mergeCell ref="D15:E15"/>
    <mergeCell ref="D16:E16"/>
    <mergeCell ref="D17:D21"/>
    <mergeCell ref="D22:E22"/>
    <mergeCell ref="D23:E23"/>
    <mergeCell ref="D24:E24"/>
    <mergeCell ref="A1:U1"/>
    <mergeCell ref="A2:U2"/>
    <mergeCell ref="B4:F4"/>
    <mergeCell ref="B5:E5"/>
    <mergeCell ref="B6:E6"/>
    <mergeCell ref="B7:E7"/>
  </mergeCells>
  <printOptions verticalCentered="1"/>
  <pageMargins left="0.7874015748031497" right="0.1968503937007874" top="0.3937007874015748" bottom="0.3937007874015748" header="0.5118110236220472" footer="0.5118110236220472"/>
  <pageSetup horizontalDpi="300" verticalDpi="300" orientation="landscape" paperSize="8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2019-04-19T03:15:44Z</dcterms:created>
  <dcterms:modified xsi:type="dcterms:W3CDTF">2019-04-19T03:15:52Z</dcterms:modified>
  <cp:category/>
  <cp:version/>
  <cp:contentType/>
  <cp:contentStatus/>
</cp:coreProperties>
</file>