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65" yWindow="32760" windowWidth="8280" windowHeight="9765" tabRatio="734" activeTab="0"/>
  </bookViews>
  <sheets>
    <sheet name="表紙" sheetId="1" r:id="rId1"/>
    <sheet name="1目標（基本方針）" sheetId="2" r:id="rId2"/>
    <sheet name="2目標（項目別）" sheetId="3" r:id="rId3"/>
    <sheet name="3 収支計画" sheetId="4" r:id="rId4"/>
    <sheet name="4 財政計画" sheetId="5" r:id="rId5"/>
    <sheet name="5, 6 年度別個表（1年目）" sheetId="6" r:id="rId6"/>
    <sheet name="5, 6 年度別個表（2年目）" sheetId="7" r:id="rId7"/>
    <sheet name="5, 6 年度別個表（3年目）" sheetId="8" r:id="rId8"/>
    <sheet name="5, 6 年度別個表（4年目）" sheetId="9" r:id="rId9"/>
    <sheet name="5, 6 年度別個表（5年目）" sheetId="10" r:id="rId10"/>
    <sheet name="7 長期資金収支表" sheetId="11" r:id="rId11"/>
    <sheet name="8-1資金繰り実績表" sheetId="12" r:id="rId12"/>
    <sheet name="8-2資金繰り予定表（上期）" sheetId="13" r:id="rId13"/>
    <sheet name="8-2資金繰り予定表（下期）" sheetId="14" r:id="rId14"/>
  </sheets>
  <definedNames>
    <definedName name="_xlfn.IFERROR" hidden="1">#NAME?</definedName>
    <definedName name="_xlnm.Print_Area" localSheetId="1">'1目標（基本方針）'!$B$1:$AT$67</definedName>
    <definedName name="_xlnm.Print_Area" localSheetId="2">'2目標（項目別）'!$B$1:$AU$105</definedName>
    <definedName name="_xlnm.Print_Area" localSheetId="3">'3 収支計画'!$A$1:$R$61</definedName>
    <definedName name="_xlnm.Print_Area" localSheetId="4">'4 財政計画'!$A$1:$R$41</definedName>
    <definedName name="_xlnm.Print_Area" localSheetId="5">'5, 6 年度別個表（1年目）'!$B$1:$M$41,'5, 6 年度別個表（1年目）'!$O$1:$Z$41</definedName>
    <definedName name="_xlnm.Print_Area" localSheetId="6">'5, 6 年度別個表（2年目）'!$B$1:$M$41,'5, 6 年度別個表（2年目）'!$O$1:$Z$41</definedName>
    <definedName name="_xlnm.Print_Area" localSheetId="7">'5, 6 年度別個表（3年目）'!$B$1:$M$41,'5, 6 年度別個表（3年目）'!$O$1:$Z$41</definedName>
    <definedName name="_xlnm.Print_Area" localSheetId="8">'5, 6 年度別個表（4年目）'!$B$1:$M$41,'5, 6 年度別個表（4年目）'!$O$1:$Z$41</definedName>
    <definedName name="_xlnm.Print_Area" localSheetId="9">'5, 6 年度別個表（5年目）'!$B$1:$M$41,'5, 6 年度別個表（5年目）'!$O$1:$Z$41</definedName>
    <definedName name="_xlnm.Print_Area" localSheetId="10">'7 長期資金収支表'!$B$2:$K$31</definedName>
    <definedName name="_xlnm.Print_Area" localSheetId="11">'8-1資金繰り実績表'!$A$1:$S$55</definedName>
    <definedName name="_xlnm.Print_Area" localSheetId="13">'8-2資金繰り予定表（下期）'!$A$1:$R$63</definedName>
    <definedName name="_xlnm.Print_Area" localSheetId="12">'8-2資金繰り予定表（上期）'!$A$1:$R$63</definedName>
    <definedName name="_xlnm.Print_Area" localSheetId="0">'表紙'!$A$1:$AS$53</definedName>
  </definedNames>
  <calcPr fullCalcOnLoad="1"/>
</workbook>
</file>

<file path=xl/sharedStrings.xml><?xml version="1.0" encoding="utf-8"?>
<sst xmlns="http://schemas.openxmlformats.org/spreadsheetml/2006/main" count="966" uniqueCount="382">
  <si>
    <t>（単位：百万円）</t>
  </si>
  <si>
    <t>償却前経常利益</t>
  </si>
  <si>
    <t>特別損益・税金等</t>
  </si>
  <si>
    <t>収支過不足＝現金・預金の増減</t>
  </si>
  <si>
    <t>比率</t>
  </si>
  <si>
    <t>当年度の具体的改善計画</t>
  </si>
  <si>
    <t>売  上  高</t>
  </si>
  <si>
    <t>売  上  原  価</t>
  </si>
  <si>
    <t>商品仕入高</t>
  </si>
  <si>
    <t>原材料費</t>
  </si>
  <si>
    <t>外注加工費</t>
  </si>
  <si>
    <t>労務費</t>
  </si>
  <si>
    <t>経    費</t>
  </si>
  <si>
    <t>地代家賃賃借料</t>
  </si>
  <si>
    <t>その他経費</t>
  </si>
  <si>
    <t>売上総利益</t>
  </si>
  <si>
    <t>（同上償却前）</t>
  </si>
  <si>
    <t>販売管理費</t>
  </si>
  <si>
    <t>人件費</t>
  </si>
  <si>
    <t>荷造運搬費</t>
  </si>
  <si>
    <t>販売手数料</t>
  </si>
  <si>
    <t>営  業  利  益</t>
  </si>
  <si>
    <t>支払利息・割引料</t>
  </si>
  <si>
    <t>受取利息･配当金</t>
  </si>
  <si>
    <t>その他営業外損益</t>
  </si>
  <si>
    <t>経  常  利  益</t>
  </si>
  <si>
    <t>特  別  損  益</t>
  </si>
  <si>
    <t>法  人  税  等</t>
  </si>
  <si>
    <t>当  期  利  益</t>
  </si>
  <si>
    <t>従業員数（人）</t>
  </si>
  <si>
    <t>回転   期間</t>
  </si>
  <si>
    <t>流 動 資 産</t>
  </si>
  <si>
    <t>現 預 金</t>
  </si>
  <si>
    <t>受 取 手 形</t>
  </si>
  <si>
    <t>売 掛 金</t>
  </si>
  <si>
    <t>棚 卸 資 産</t>
  </si>
  <si>
    <t>そ の 他</t>
  </si>
  <si>
    <t>固 定 資 産</t>
  </si>
  <si>
    <t>土　地</t>
  </si>
  <si>
    <t>建物・構築物</t>
  </si>
  <si>
    <t>建設仮勘定</t>
  </si>
  <si>
    <t>繰延資産</t>
  </si>
  <si>
    <t>流 動 負 債</t>
  </si>
  <si>
    <t>支 払 手 形</t>
  </si>
  <si>
    <t>買 掛 金</t>
  </si>
  <si>
    <t>短期借入金</t>
  </si>
  <si>
    <t>設備未払・設備支手</t>
  </si>
  <si>
    <t>固 定 負 債</t>
  </si>
  <si>
    <t>長期借入金</t>
  </si>
  <si>
    <t>延払手形</t>
  </si>
  <si>
    <t>自己資本</t>
  </si>
  <si>
    <t>（資本金）</t>
  </si>
  <si>
    <t>使 用 総 資 本</t>
  </si>
  <si>
    <t>割 引 手 形</t>
  </si>
  <si>
    <t>譲 渡 手 形</t>
  </si>
  <si>
    <t>注  特定引当金;海外投資損失･輸入製品国内市場開拓･特別償却等の準備金､圧縮記帳引当金</t>
  </si>
  <si>
    <t>売     上     高</t>
  </si>
  <si>
    <t>商  品  仕  入  高</t>
  </si>
  <si>
    <t>原  材  料  費</t>
  </si>
  <si>
    <t>外  注  加  工  費</t>
  </si>
  <si>
    <t>労  務   費</t>
  </si>
  <si>
    <t>経       費</t>
  </si>
  <si>
    <t>地代家賃・賃借料</t>
  </si>
  <si>
    <t>その他</t>
  </si>
  <si>
    <t>売 上 総 利 益</t>
  </si>
  <si>
    <t>（同 上 償 却 前）</t>
  </si>
  <si>
    <t>販 売 管 理 費</t>
  </si>
  <si>
    <t>人  件  費</t>
  </si>
  <si>
    <t xml:space="preserve">法  人  税  等   </t>
  </si>
  <si>
    <t xml:space="preserve">        調達先名</t>
  </si>
  <si>
    <t xml:space="preserve">  小  計</t>
  </si>
  <si>
    <t>延払手形等</t>
  </si>
  <si>
    <t xml:space="preserve">  合  計</t>
  </si>
  <si>
    <t>長期資本収支(年）</t>
  </si>
  <si>
    <t>その他</t>
  </si>
  <si>
    <t xml:space="preserve"> </t>
  </si>
  <si>
    <t>うち役員報酬</t>
  </si>
  <si>
    <t>実  績</t>
  </si>
  <si>
    <t>予        想</t>
  </si>
  <si>
    <t>実    績</t>
  </si>
  <si>
    <t>（必要年数分をコピーして使用してください。）</t>
  </si>
  <si>
    <t>1  収支計画</t>
  </si>
  <si>
    <t>２  長期借入金等の残高推移</t>
  </si>
  <si>
    <t>（単位：百万円）</t>
  </si>
  <si>
    <t>（単位：百万円）</t>
  </si>
  <si>
    <r>
      <t>特定引当金</t>
    </r>
    <r>
      <rPr>
        <b/>
        <sz val="11"/>
        <rFont val="ＭＳ ゴシック"/>
        <family val="3"/>
      </rPr>
      <t>（注）</t>
    </r>
  </si>
  <si>
    <t>＊長期資本収支＝長期借入金÷（経常利益／2＋普通減価償却費）</t>
  </si>
  <si>
    <t>注1  棚卸差＝期首棚卸－期末棚卸    注2  特別割増償却費を除く</t>
  </si>
  <si>
    <t>注1 棚卸差=期首棚卸－期末棚卸    注2  特別割増償却費を除く</t>
  </si>
  <si>
    <t>普通減価償却費</t>
  </si>
  <si>
    <t>（普通減価償却費合計）（注２）</t>
  </si>
  <si>
    <t>期首</t>
  </si>
  <si>
    <t>合計</t>
  </si>
  <si>
    <t>売上</t>
  </si>
  <si>
    <t>仕入・外注</t>
  </si>
  <si>
    <t>前月繰越(A)</t>
  </si>
  <si>
    <t>現金売上</t>
  </si>
  <si>
    <t>売掛金現金回収</t>
  </si>
  <si>
    <t>（手形回収）</t>
  </si>
  <si>
    <t>手形期日落</t>
  </si>
  <si>
    <t>経</t>
  </si>
  <si>
    <t>その他収入</t>
  </si>
  <si>
    <t>常</t>
  </si>
  <si>
    <t>収入計 (B)</t>
  </si>
  <si>
    <t>収</t>
  </si>
  <si>
    <t>買掛金現金支払</t>
  </si>
  <si>
    <t>支</t>
  </si>
  <si>
    <t>（手形支払）</t>
  </si>
  <si>
    <t>手形決済</t>
  </si>
  <si>
    <t>支払金利</t>
  </si>
  <si>
    <t>支払計 (C)</t>
  </si>
  <si>
    <t>差引計(B-C) ;(D)</t>
  </si>
  <si>
    <t>固定資産売却収入</t>
  </si>
  <si>
    <t>設備関係支払（除く支手）</t>
  </si>
  <si>
    <t>外</t>
  </si>
  <si>
    <t>設備関係支手決済</t>
  </si>
  <si>
    <t>差引計 (E)</t>
  </si>
  <si>
    <t>短期借入金返済</t>
  </si>
  <si>
    <t>財</t>
  </si>
  <si>
    <t>（　　　　　　　銀行）</t>
  </si>
  <si>
    <t>務</t>
  </si>
  <si>
    <t>長期借入金返済</t>
  </si>
  <si>
    <t>出</t>
  </si>
  <si>
    <t>返済計(F)</t>
  </si>
  <si>
    <t>小計(A+D+E-F);(G)</t>
  </si>
  <si>
    <t>　</t>
  </si>
  <si>
    <t>割引手形</t>
  </si>
  <si>
    <t>入</t>
  </si>
  <si>
    <t>調達計(H)</t>
  </si>
  <si>
    <t>翌月繰越(G+H)</t>
  </si>
  <si>
    <t>売掛金</t>
  </si>
  <si>
    <t>受取手形</t>
  </si>
  <si>
    <t>残</t>
  </si>
  <si>
    <t>買掛金</t>
  </si>
  <si>
    <t>支払手形</t>
  </si>
  <si>
    <t>高</t>
  </si>
  <si>
    <t>予定</t>
  </si>
  <si>
    <t>実績</t>
  </si>
  <si>
    <t>＜差額発生原因と</t>
  </si>
  <si>
    <t>その対応策＞</t>
  </si>
  <si>
    <t>経営改善計画書</t>
  </si>
  <si>
    <r>
      <rPr>
        <sz val="9"/>
        <color indexed="8"/>
        <rFont val="ＭＳ ゴシック"/>
        <family val="3"/>
      </rPr>
      <t>以下の帳票は、必要に応じ組合せの上、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</si>
  <si>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ＭＳ ゴシック"/>
        <family val="3"/>
      </rPr>
      <t>ご利用ください。</t>
    </r>
    <r>
      <rPr>
        <sz val="9"/>
        <color indexed="8"/>
        <rFont val="Times New Roman"/>
        <family val="1"/>
      </rPr>
      <t xml:space="preserve"> </t>
    </r>
  </si>
  <si>
    <r>
      <rPr>
        <sz val="10.5"/>
        <color indexed="8"/>
        <rFont val="ＭＳ ゴシック"/>
        <family val="3"/>
      </rPr>
      <t>【</t>
    </r>
    <r>
      <rPr>
        <sz val="9"/>
        <color indexed="8"/>
        <rFont val="ＭＳ ゴシック"/>
        <family val="3"/>
      </rPr>
      <t>組合せの例】①：１と３、②：２と３、</t>
    </r>
    <r>
      <rPr>
        <sz val="9"/>
        <color indexed="8"/>
        <rFont val="Times New Roman"/>
        <family val="1"/>
      </rPr>
      <t xml:space="preserve"> </t>
    </r>
  </si>
  <si>
    <r>
      <t>④：１、３と７（予定表のみ）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</si>
  <si>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ＭＳ ゴシック"/>
        <family val="3"/>
      </rPr>
      <t>③：１、４（3年分）と５(1年分）、</t>
    </r>
    <r>
      <rPr>
        <sz val="9"/>
        <color indexed="8"/>
        <rFont val="Times New Roman"/>
        <family val="1"/>
      </rPr>
      <t xml:space="preserve"> </t>
    </r>
  </si>
  <si>
    <r>
      <t>※  添付した資料は□にチェックしてください。</t>
    </r>
    <r>
      <rPr>
        <sz val="10.5"/>
        <color indexed="8"/>
        <rFont val="Times New Roman"/>
        <family val="1"/>
      </rPr>
      <t xml:space="preserve"> </t>
    </r>
  </si>
  <si>
    <t>年</t>
  </si>
  <si>
    <t>月</t>
  </si>
  <si>
    <t>住所</t>
  </si>
  <si>
    <t>商号</t>
  </si>
  <si>
    <t>代表取締役</t>
  </si>
  <si>
    <t>日</t>
  </si>
  <si>
    <r>
      <rPr>
        <sz val="11"/>
        <color indexed="8"/>
        <rFont val="ＭＳ ゴシック"/>
        <family val="3"/>
      </rPr>
      <t>１．経営改善に向けた今後の努力目標（基本方針）</t>
    </r>
    <r>
      <rPr>
        <sz val="11"/>
        <color indexed="8"/>
        <rFont val="Times New Roman"/>
        <family val="1"/>
      </rPr>
      <t xml:space="preserve"> </t>
    </r>
  </si>
  <si>
    <r>
      <t>２．経営改善に向けた今後の努力目標（項目別）</t>
    </r>
    <r>
      <rPr>
        <sz val="11"/>
        <color indexed="8"/>
        <rFont val="Times New Roman"/>
        <family val="1"/>
      </rPr>
      <t xml:space="preserve"> </t>
    </r>
  </si>
  <si>
    <r>
      <t>３．収支計画　</t>
    </r>
    <r>
      <rPr>
        <sz val="11"/>
        <color indexed="8"/>
        <rFont val="Times New Roman"/>
        <family val="1"/>
      </rPr>
      <t xml:space="preserve"> </t>
    </r>
  </si>
  <si>
    <t>企業名：</t>
  </si>
  <si>
    <t xml:space="preserve"> </t>
  </si>
  <si>
    <t xml:space="preserve">(3)  生産面 </t>
  </si>
  <si>
    <t>(4)  販売・管理面</t>
  </si>
  <si>
    <t>(5)  その他</t>
  </si>
  <si>
    <t xml:space="preserve">  </t>
  </si>
  <si>
    <t>改善策及びその効果</t>
  </si>
  <si>
    <t>取組時期</t>
  </si>
  <si>
    <t>左記問題点を踏まえた改善策（効果と時期を明示）</t>
  </si>
  <si>
    <t>棚卸差（注１）・他勘定振替</t>
  </si>
  <si>
    <t>（単位 百万円）</t>
  </si>
  <si>
    <t>売上高</t>
  </si>
  <si>
    <t>仕入・外注費</t>
  </si>
  <si>
    <t xml:space="preserve">前期繰越現金・当座預金 </t>
  </si>
  <si>
    <t>（Ａ）</t>
  </si>
  <si>
    <t>現金売上</t>
  </si>
  <si>
    <t>売</t>
  </si>
  <si>
    <t>売掛金現金回収</t>
  </si>
  <si>
    <t>収</t>
  </si>
  <si>
    <t>上</t>
  </si>
  <si>
    <t>代</t>
  </si>
  <si>
    <t>経</t>
  </si>
  <si>
    <t>金</t>
  </si>
  <si>
    <t>手形割引</t>
  </si>
  <si>
    <t>（割引手形落込）</t>
  </si>
  <si>
    <t>入</t>
  </si>
  <si>
    <t xml:space="preserve">収入合計 </t>
  </si>
  <si>
    <t>（Ｂ）</t>
  </si>
  <si>
    <t>仕</t>
  </si>
  <si>
    <t>現金仕入</t>
  </si>
  <si>
    <t>入</t>
  </si>
  <si>
    <t>支</t>
  </si>
  <si>
    <t>賃金給与</t>
  </si>
  <si>
    <t>出</t>
  </si>
  <si>
    <t>支払利息・割引料</t>
  </si>
  <si>
    <t xml:space="preserve">支出合計 </t>
  </si>
  <si>
    <t>（Ｃ）</t>
  </si>
  <si>
    <t>差引過不足</t>
  </si>
  <si>
    <t>（Ｄ＝Ｂ－Ｃ）</t>
  </si>
  <si>
    <t>固定資産等売却収入</t>
  </si>
  <si>
    <t>収入合計</t>
  </si>
  <si>
    <t>（Ｅ）</t>
  </si>
  <si>
    <t>常</t>
  </si>
  <si>
    <t>税金・役員賞与配当</t>
  </si>
  <si>
    <t>外</t>
  </si>
  <si>
    <t>固定資産等購入支払（除く支手）</t>
  </si>
  <si>
    <t>（固定資産等手形支払）</t>
  </si>
  <si>
    <t>固定資産等購入支払手形決済</t>
  </si>
  <si>
    <t>支出合計</t>
  </si>
  <si>
    <t>（Ｆ）</t>
  </si>
  <si>
    <t>差引過不足</t>
  </si>
  <si>
    <t>（Ｇ＝Ｅ－Ｆ）</t>
  </si>
  <si>
    <t>長期借入金調達</t>
  </si>
  <si>
    <t>財</t>
  </si>
  <si>
    <t>短期借入金調達</t>
  </si>
  <si>
    <t>定期性預金取り崩し</t>
  </si>
  <si>
    <t>務</t>
  </si>
  <si>
    <t>増資</t>
  </si>
  <si>
    <t>（Ｈ）</t>
  </si>
  <si>
    <t>長期借入金返済</t>
  </si>
  <si>
    <t>短期借入金返済</t>
  </si>
  <si>
    <t>定期性預金預け入れ</t>
  </si>
  <si>
    <t>（Ｉ）</t>
  </si>
  <si>
    <t>（Ｊ＝Ｈ－Ｉ）</t>
  </si>
  <si>
    <t>翌月繰越現金・当座預金</t>
  </si>
  <si>
    <t>（Ａ＋Ｄ＋Ｇ＋Ｊ）</t>
  </si>
  <si>
    <t>売掛金</t>
  </si>
  <si>
    <t>受取手形</t>
  </si>
  <si>
    <t>残</t>
  </si>
  <si>
    <t>買掛金</t>
  </si>
  <si>
    <t>支払手形</t>
  </si>
  <si>
    <t>設備支手等営業外手形</t>
  </si>
  <si>
    <t>高</t>
  </si>
  <si>
    <t>短期借入金</t>
  </si>
  <si>
    <t>長期借入金</t>
  </si>
  <si>
    <t>割引手形</t>
  </si>
  <si>
    <t>資金繰り実績表</t>
  </si>
  <si>
    <t>（　　　　　　　銀行）</t>
  </si>
  <si>
    <t>（割引手形落込）</t>
  </si>
  <si>
    <t>企業名：</t>
  </si>
  <si>
    <t xml:space="preserve">  ロ  組織の活力低下</t>
  </si>
  <si>
    <t xml:space="preserve">  イ  既存の製・商品、技術等の競争力低下</t>
  </si>
  <si>
    <t xml:space="preserve">  ハ  営業力の低下</t>
  </si>
  <si>
    <t xml:space="preserve">  ニ　経営幹部の人材不足</t>
  </si>
  <si>
    <t xml:space="preserve">  イ  販売単価の下落</t>
  </si>
  <si>
    <t xml:space="preserve">  ロ  販売数量の減少</t>
  </si>
  <si>
    <t xml:space="preserve">  ハ  販売先（ルート）の減少</t>
  </si>
  <si>
    <t xml:space="preserve">  イ  仕入もしくは外注単価の上昇</t>
  </si>
  <si>
    <t xml:space="preserve">  ロ  製造人員の増加</t>
  </si>
  <si>
    <t xml:space="preserve">  ハ  給与単価の上昇</t>
  </si>
  <si>
    <t xml:space="preserve">  ニ　製造経費の増加</t>
  </si>
  <si>
    <t xml:space="preserve">  ニ　工員の熟練度不足</t>
  </si>
  <si>
    <t xml:space="preserve"> イ　内製化もしくは外注化の遅れ</t>
  </si>
  <si>
    <t xml:space="preserve">  ロ　納期短縮化への対応の遅れ</t>
  </si>
  <si>
    <t xml:space="preserve">  ハ　歩留まりの低下</t>
  </si>
  <si>
    <t xml:space="preserve">  イ  人員の（相対的）増加</t>
  </si>
  <si>
    <t xml:space="preserve">  ロ  給与単価の上昇</t>
  </si>
  <si>
    <t xml:space="preserve">  ホ　設計・企画力の不足</t>
  </si>
  <si>
    <t xml:space="preserve">  ハ  販売費・管理費等経費の（相対的）増加</t>
  </si>
  <si>
    <t xml:space="preserve">  イ  支払利息・割引料の増加</t>
  </si>
  <si>
    <t>　ホ　その他（　　　　　　　　　　　　　　　　　　　　　　　　）</t>
  </si>
  <si>
    <t xml:space="preserve">  ニ  その他（            　　　　　　　　　　                  ）</t>
  </si>
  <si>
    <t xml:space="preserve">  ヘ　その他（       　　　　　　　　　　                       ）</t>
  </si>
  <si>
    <t xml:space="preserve">  ニ　その他（      　　　　　　      　　　　　                ）</t>
  </si>
  <si>
    <t xml:space="preserve">  ロ  その他（ 　     　　　　　　　　　　                      ）</t>
  </si>
  <si>
    <t>１  経営全般</t>
  </si>
  <si>
    <t>２  収支内容（生産体制、販売体制等含む）</t>
  </si>
  <si>
    <t xml:space="preserve"> (1) 売上面</t>
  </si>
  <si>
    <t xml:space="preserve"> (1) 流動資産</t>
  </si>
  <si>
    <t xml:space="preserve"> (2) 固定資産</t>
  </si>
  <si>
    <t xml:space="preserve"> (3) 繰延資産</t>
  </si>
  <si>
    <t xml:space="preserve"> (4) 流動負債</t>
  </si>
  <si>
    <t xml:space="preserve"> (5) 固定負債</t>
  </si>
  <si>
    <t xml:space="preserve"> (2) 製造原価面</t>
  </si>
  <si>
    <t>３  財務内容</t>
  </si>
  <si>
    <t xml:space="preserve">  ロ　不良債権の発生</t>
  </si>
  <si>
    <t xml:space="preserve">  イ  過大な設備投資</t>
  </si>
  <si>
    <t xml:space="preserve">  イ　試験研究費の増加</t>
  </si>
  <si>
    <t xml:space="preserve">  ロ  延払手形の増加</t>
  </si>
  <si>
    <t xml:space="preserve">  イ  回収期間（手形サイト・売掛期間）の長期化</t>
  </si>
  <si>
    <t xml:space="preserve">  ハ  棚卸資産の増加・劣化（不良を含む。）</t>
  </si>
  <si>
    <t xml:space="preserve">  ロ  非事業用資産（不動産・有価証券等）の保有</t>
  </si>
  <si>
    <t xml:space="preserve">  イ  支払期間（手形サイト・買掛期間）の短縮化</t>
  </si>
  <si>
    <t xml:space="preserve">  ニ  その他（            　　　　　　　　　　               　 ）</t>
  </si>
  <si>
    <t xml:space="preserve">  ハ  その他（               　　　　　　　　　　              ）</t>
  </si>
  <si>
    <t xml:space="preserve">  ロ  その他（           　　　　　　　　　        　        　 ）</t>
  </si>
  <si>
    <t xml:space="preserve">  ハ  その他（              　　　　　　　　　　            　  ）</t>
  </si>
  <si>
    <t xml:space="preserve">  ハ  その他（                   　 　　　　　　　　　          ）</t>
  </si>
  <si>
    <t>経常利益／２＋普通減価償却費</t>
  </si>
  <si>
    <t>（単位：百万円）</t>
  </si>
  <si>
    <t>１．経営改善に向けた今後の努力目標（基本方針）</t>
  </si>
  <si>
    <t>２．経営改善に向けた今後の努力目標（項目別）</t>
  </si>
  <si>
    <t>　　/　　期
(計画後)</t>
  </si>
  <si>
    <t>商品仕入＋原材料費＋外注加工費</t>
  </si>
  <si>
    <t xml:space="preserve">  /  期
(実　績）</t>
  </si>
  <si>
    <t>企業名：</t>
  </si>
  <si>
    <t>経常収支</t>
  </si>
  <si>
    <t>（設備支手を除く。）</t>
  </si>
  <si>
    <t>経常外収支</t>
  </si>
  <si>
    <t>（設備支手を含む。）</t>
  </si>
  <si>
    <t>財務収支</t>
  </si>
  <si>
    <t>受取手形の増減        （－）</t>
  </si>
  <si>
    <t>売掛金の増減          （－）</t>
  </si>
  <si>
    <t>棚卸資産の増減        （－）</t>
  </si>
  <si>
    <t>支払手形の増減        （＋）</t>
  </si>
  <si>
    <t>買掛金の増減          （＋）</t>
  </si>
  <si>
    <t>固定資産の増減        （－）</t>
  </si>
  <si>
    <t>設備未払の増減        （＋）</t>
  </si>
  <si>
    <t>その他資産の増減      （－）</t>
  </si>
  <si>
    <t>その他負債の増減      （＋）</t>
  </si>
  <si>
    <t xml:space="preserve">資本金の増減            </t>
  </si>
  <si>
    <t>短期借入金の増減      （＋）</t>
  </si>
  <si>
    <t>割引・譲渡手形の増減  （＋）</t>
  </si>
  <si>
    <t>長期借入金の増減      （＋）</t>
  </si>
  <si>
    <t>延払手形の増減        （＋）</t>
  </si>
  <si>
    <r>
      <rPr>
        <b/>
        <sz val="12"/>
        <rFont val="ＭＳ ゴシック"/>
        <family val="3"/>
      </rPr>
      <t>（普通減価償却費合計）</t>
    </r>
    <r>
      <rPr>
        <b/>
        <sz val="11"/>
        <rFont val="ＭＳ ゴシック"/>
        <family val="3"/>
      </rPr>
      <t>（注2）</t>
    </r>
  </si>
  <si>
    <r>
      <t>棚卸差・　　　　他勘定振替</t>
    </r>
    <r>
      <rPr>
        <b/>
        <sz val="11"/>
        <rFont val="ＭＳ ゴシック"/>
        <family val="3"/>
      </rPr>
      <t>（注1）</t>
    </r>
  </si>
  <si>
    <t>その他       　 
有形資産</t>
  </si>
  <si>
    <t>無形固定資産
・投資等</t>
  </si>
  <si>
    <r>
      <t>棚卸差・
他勘定振替</t>
    </r>
    <r>
      <rPr>
        <b/>
        <sz val="11"/>
        <rFont val="ＭＳ ゴシック"/>
        <family val="3"/>
      </rPr>
      <t>（注1）</t>
    </r>
  </si>
  <si>
    <t>その他        
有形資産</t>
  </si>
  <si>
    <t>（単位：千円）</t>
  </si>
  <si>
    <t>現金仕入</t>
  </si>
  <si>
    <r>
      <t>　年　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月</t>
    </r>
  </si>
  <si>
    <t>予定</t>
  </si>
  <si>
    <t>実績</t>
  </si>
  <si>
    <t>上期合計</t>
  </si>
  <si>
    <t>支</t>
  </si>
  <si>
    <t xml:space="preserve">    （具体的に　　　　　　　　　　　   　　　　　　　　       ）</t>
  </si>
  <si>
    <t xml:space="preserve">    （具体的に　　　　　　　　　　　　　　　　                ）</t>
  </si>
  <si>
    <t xml:space="preserve">  ロ  短期借入金増加（理由  　　　　　　　　　　　　　　）</t>
  </si>
  <si>
    <t xml:space="preserve">  イ  長期借入金増加（理由  　　　　　　　　　　　　　   ）</t>
  </si>
  <si>
    <t xml:space="preserve">  /  期
(予　想)</t>
  </si>
  <si>
    <t xml:space="preserve">  /  期
（予想）</t>
  </si>
  <si>
    <t xml:space="preserve">  年  月</t>
  </si>
  <si>
    <t xml:space="preserve">  年  月</t>
  </si>
  <si>
    <t>悪    化    要    因    等                          　　</t>
  </si>
  <si>
    <t>／　期</t>
  </si>
  <si>
    <t>　ホ  その他（     　　　　　 　　　        　　                ）</t>
  </si>
  <si>
    <t>/　期
（実績）</t>
  </si>
  <si>
    <t>回転   期間</t>
  </si>
  <si>
    <t>回転
期間</t>
  </si>
  <si>
    <t>（単位：百万円）</t>
  </si>
  <si>
    <t>実  績</t>
  </si>
  <si>
    <t>予        想</t>
  </si>
  <si>
    <t>予         想</t>
  </si>
  <si>
    <t>2  財政計画</t>
  </si>
  <si>
    <t>①流動資産+固定資産+繰延資産</t>
  </si>
  <si>
    <t>②流動負債+固定負債+自己資本</t>
  </si>
  <si>
    <t>バランスチェック（①-②）</t>
  </si>
  <si>
    <t xml:space="preserve">                5. 年度別個表（収支の部）</t>
  </si>
  <si>
    <t xml:space="preserve">               6. 年度別個表（財政の部）</t>
  </si>
  <si>
    <t>7. 長  期  資  金  収  支  予  想  表</t>
  </si>
  <si>
    <t>8. 資金繰予定・実績対比表（上期）</t>
  </si>
  <si>
    <t>8. 資金繰予定・実績対比表（下期）</t>
  </si>
  <si>
    <r>
      <t>４．財政計画　</t>
    </r>
  </si>
  <si>
    <r>
      <rPr>
        <sz val="11"/>
        <color indexed="8"/>
        <rFont val="ＭＳ ゴシック"/>
        <family val="3"/>
      </rPr>
      <t>５</t>
    </r>
    <r>
      <rPr>
        <sz val="11"/>
        <color indexed="8"/>
        <rFont val="ＭＳ ゴシック"/>
        <family val="3"/>
      </rPr>
      <t>．年度別個表（収支の部）　</t>
    </r>
    <r>
      <rPr>
        <sz val="11"/>
        <color indexed="8"/>
        <rFont val="Times New Roman"/>
        <family val="1"/>
      </rPr>
      <t xml:space="preserve"> </t>
    </r>
  </si>
  <si>
    <r>
      <t>６．年度別個表（財政の部）</t>
    </r>
    <r>
      <rPr>
        <sz val="11"/>
        <color indexed="8"/>
        <rFont val="Times New Roman"/>
        <family val="1"/>
      </rPr>
      <t xml:space="preserve"> </t>
    </r>
  </si>
  <si>
    <r>
      <t>７．長期資金収支予想表　　　　</t>
    </r>
    <r>
      <rPr>
        <sz val="11"/>
        <color indexed="8"/>
        <rFont val="Times New Roman"/>
        <family val="1"/>
      </rPr>
      <t xml:space="preserve"> </t>
    </r>
  </si>
  <si>
    <r>
      <t>８．資金繰り表（実績・予定）</t>
    </r>
    <r>
      <rPr>
        <sz val="11"/>
        <color indexed="8"/>
        <rFont val="Times New Roman"/>
        <family val="1"/>
      </rPr>
      <t xml:space="preserve"> </t>
    </r>
  </si>
  <si>
    <r>
      <t>９．その他（                  ）</t>
    </r>
    <r>
      <rPr>
        <sz val="11"/>
        <color indexed="8"/>
        <rFont val="Times New Roman"/>
        <family val="1"/>
      </rPr>
      <t xml:space="preserve"> </t>
    </r>
  </si>
  <si>
    <t>令和</t>
  </si>
  <si>
    <t xml:space="preserve">   ／  期予想損益計算書（計画実施後１年目）</t>
  </si>
  <si>
    <t xml:space="preserve">  ／  期予想貸借対照表（計画実施後１年目）</t>
  </si>
  <si>
    <t xml:space="preserve">   ／  期予想損益計算書（計画実施後２年目）</t>
  </si>
  <si>
    <t xml:space="preserve">   ／  期予想損益計算書（計画実施後３年目）</t>
  </si>
  <si>
    <t>　　／　　期予想貸借対照表（計画実施後３年目）</t>
  </si>
  <si>
    <t xml:space="preserve">   ／  期予想損益計算書（計画実施後４年目）</t>
  </si>
  <si>
    <t>　　／　　期予想貸借対照表（計画実施後４年目）</t>
  </si>
  <si>
    <t xml:space="preserve">   ／  期予想損益計算書（計画実施後５年目）</t>
  </si>
  <si>
    <t>　　／　　期予想貸借対照表（計画実施後５年目）</t>
  </si>
  <si>
    <t>（自令和  年  月　至令和  年  月）</t>
  </si>
  <si>
    <t>（自令和  年  月  日　至令和  年  月  日）</t>
  </si>
  <si>
    <t>（自令和  年  月  日　至令和  年  月  日）</t>
  </si>
  <si>
    <t xml:space="preserve">  ／  　期予想貸借対照表（計画実施後２年目）</t>
  </si>
  <si>
    <t>悪    化    要    因    等</t>
  </si>
  <si>
    <t>　　 (該当する項目の□にチェックして下さい。適切な項目がない場合は、その他に記載して下さい）</t>
  </si>
  <si>
    <t>　　 (該当する項目の□にチェックして下さい。適切な項目がない場合は、その他に記載して下さい）</t>
  </si>
  <si>
    <t>下期合計</t>
  </si>
  <si>
    <t>５  その他</t>
  </si>
  <si>
    <t>自己資本連続性チェック
（前期自己資本＋当期利益）</t>
  </si>
  <si>
    <t>４  資金繰り（安定化策等）</t>
  </si>
  <si>
    <t>特定引当金
（注1）</t>
  </si>
  <si>
    <r>
      <t xml:space="preserve">注1  特定引当金;海外投資損失･輸入製品国内市場開拓･特別償却等の準備金､圧縮記帳引当金
</t>
    </r>
    <r>
      <rPr>
        <sz val="14"/>
        <rFont val="ＭＳ ゴシック"/>
        <family val="3"/>
      </rPr>
      <t>注2　資産と負債・資本のバランスや、自己資本の連続（前期自己資本＋当期利益＝当期自己資本）が合わない場合、注意喚起のため一部セルが黄色に反転します（0.1百万円以内の誤差は除く）。</t>
    </r>
  </si>
  <si>
    <t>・業績悪化の現状と原因
・業績悪化原因の除去に向けた具体的方策
等について記載する。</t>
  </si>
  <si>
    <r>
      <t xml:space="preserve">バランス・連続性
検証用セル
</t>
    </r>
    <r>
      <rPr>
        <sz val="16"/>
        <rFont val="ＭＳ Ｐゴシック"/>
        <family val="3"/>
      </rPr>
      <t>（変更・削除しないでください）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</si>
</sst>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0.0_ "/>
    <numFmt numFmtId="179" formatCode="0.0"/>
    <numFmt numFmtId="180" formatCode="0.0%"/>
    <numFmt numFmtId="181" formatCode="#,##0.0_ "/>
    <numFmt numFmtId="182" formatCode="0.0_);[Red]\(0.0\)"/>
    <numFmt numFmtId="183" formatCode="#,##0;&quot;▲ &quot;#,##0"/>
    <numFmt numFmtId="184" formatCode="#,##0.00_);[Red]\(#,##0.00\)"/>
    <numFmt numFmtId="185" formatCode="#,##0.0"/>
    <numFmt numFmtId="186" formatCode="#,##0.0\ ;[Red]\-#,##0.0\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#,##0_ "/>
  </numFmts>
  <fonts count="117">
    <font>
      <sz val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6"/>
      <name val="ＭＳ ゴシック"/>
      <family val="3"/>
    </font>
    <font>
      <b/>
      <sz val="16"/>
      <color indexed="4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22"/>
      <name val="ＭＳ 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b/>
      <sz val="22"/>
      <name val="ＭＳ Ｐ明朝"/>
      <family val="1"/>
    </font>
    <font>
      <sz val="20"/>
      <name val="ＭＳ Ｐゴシック"/>
      <family val="3"/>
    </font>
    <font>
      <b/>
      <sz val="28"/>
      <name val="ＭＳ ゴシック"/>
      <family val="3"/>
    </font>
    <font>
      <b/>
      <sz val="28"/>
      <name val="ＭＳ Ｐゴシック"/>
      <family val="3"/>
    </font>
    <font>
      <b/>
      <sz val="22"/>
      <name val="ＭＳ Ｐゴシック"/>
      <family val="3"/>
    </font>
    <font>
      <b/>
      <sz val="24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b/>
      <sz val="12"/>
      <name val="ＭＳ 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b/>
      <sz val="20"/>
      <name val="ＭＳ ゴシック"/>
      <family val="3"/>
    </font>
    <font>
      <b/>
      <sz val="20"/>
      <name val="ＭＳ Ｐ明朝"/>
      <family val="1"/>
    </font>
    <font>
      <b/>
      <sz val="12"/>
      <name val="ＭＳ Ｐ明朝"/>
      <family val="1"/>
    </font>
    <font>
      <sz val="20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8"/>
      <name val="ＭＳ ゴシック"/>
      <family val="3"/>
    </font>
    <font>
      <b/>
      <sz val="24"/>
      <name val="ＭＳ ゴシック"/>
      <family val="3"/>
    </font>
    <font>
      <b/>
      <sz val="13"/>
      <name val="ＭＳ ゴシック"/>
      <family val="3"/>
    </font>
    <font>
      <vertAlign val="superscript"/>
      <sz val="12"/>
      <name val="ＭＳ 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7"/>
      <name val="ＭＳ ゴシック"/>
      <family val="3"/>
    </font>
    <font>
      <sz val="11"/>
      <name val="ＭＳ Ｐゴシック"/>
      <family val="3"/>
    </font>
    <font>
      <sz val="9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Times New Roman"/>
      <family val="1"/>
    </font>
    <font>
      <sz val="10.5"/>
      <color indexed="8"/>
      <name val="Times New Roman"/>
      <family val="1"/>
    </font>
    <font>
      <sz val="10"/>
      <name val="Wingdings 2"/>
      <family val="1"/>
    </font>
    <font>
      <sz val="9"/>
      <name val="MS UI Gothic"/>
      <family val="3"/>
    </font>
    <font>
      <b/>
      <sz val="34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Times New Roman"/>
      <family val="1"/>
    </font>
    <font>
      <sz val="9"/>
      <name val="ＭＳ Ｐゴシック"/>
      <family val="3"/>
    </font>
    <font>
      <sz val="10.5"/>
      <name val="Century"/>
      <family val="1"/>
    </font>
    <font>
      <sz val="9"/>
      <name val="ＭＳ 明朝"/>
      <family val="1"/>
    </font>
    <font>
      <sz val="9"/>
      <name val="Century"/>
      <family val="1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9"/>
      <name val="ＭＳ Ｐ明朝"/>
      <family val="1"/>
    </font>
    <font>
      <sz val="10"/>
      <name val="ＭＳ 明朝"/>
      <family val="1"/>
    </font>
    <font>
      <b/>
      <sz val="9"/>
      <name val="ＭＳ Ｐゴシック"/>
      <family val="3"/>
    </font>
    <font>
      <sz val="22"/>
      <name val="ＭＳ Ｐゴシック"/>
      <family val="3"/>
    </font>
    <font>
      <b/>
      <sz val="11"/>
      <name val="ＭＳ Ｐゴシック"/>
      <family val="3"/>
    </font>
    <font>
      <sz val="10.5"/>
      <color indexed="8"/>
      <name val="Century"/>
      <family val="1"/>
    </font>
    <font>
      <sz val="9"/>
      <color indexed="8"/>
      <name val="Century"/>
      <family val="1"/>
    </font>
    <font>
      <sz val="11"/>
      <color indexed="8"/>
      <name val="Century"/>
      <family val="1"/>
    </font>
    <font>
      <sz val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24"/>
      <color indexed="10"/>
      <name val="ＭＳ ゴシック"/>
      <family val="3"/>
    </font>
    <font>
      <sz val="20"/>
      <color indexed="10"/>
      <name val="ＭＳ Ｐゴシック"/>
      <family val="3"/>
    </font>
    <font>
      <sz val="16"/>
      <color indexed="10"/>
      <name val="ＭＳ Ｐゴシック"/>
      <family val="3"/>
    </font>
    <font>
      <b/>
      <sz val="18"/>
      <color indexed="13"/>
      <name val="ＭＳ 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3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24"/>
      <color rgb="FFFF0000"/>
      <name val="ＭＳ ゴシック"/>
      <family val="3"/>
    </font>
    <font>
      <sz val="20"/>
      <color rgb="FFFF0000"/>
      <name val="ＭＳ Ｐゴシック"/>
      <family val="3"/>
    </font>
    <font>
      <sz val="16"/>
      <color rgb="FFFF0000"/>
      <name val="ＭＳ Ｐゴシック"/>
      <family val="3"/>
    </font>
    <font>
      <b/>
      <sz val="18"/>
      <color rgb="FFFFFF0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  <fill>
      <patternFill patternType="darkGray">
        <bgColor indexed="9"/>
      </patternFill>
    </fill>
    <fill>
      <patternFill patternType="solid">
        <fgColor indexed="22"/>
        <bgColor indexed="64"/>
      </patternFill>
    </fill>
    <fill>
      <patternFill patternType="mediumGray"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 diagonalUp="1">
      <left style="thin"/>
      <right>
        <color indexed="63"/>
      </right>
      <top style="double"/>
      <bottom style="thin"/>
      <diagonal style="thin"/>
    </border>
    <border diagonalUp="1">
      <left style="double"/>
      <right>
        <color indexed="63"/>
      </right>
      <top style="double"/>
      <bottom style="thin"/>
      <diagonal style="thin"/>
    </border>
    <border diagonalUp="1">
      <left style="thin"/>
      <right style="thin"/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medium"/>
      <right>
        <color indexed="63"/>
      </right>
      <top style="medium"/>
      <bottom style="thin"/>
      <diagonal style="thin"/>
    </border>
    <border diagonalUp="1">
      <left>
        <color indexed="63"/>
      </left>
      <right style="double"/>
      <top style="medium"/>
      <bottom style="thin"/>
      <diagonal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5" borderId="1" applyNumberFormat="0" applyAlignment="0" applyProtection="0"/>
    <xf numFmtId="0" fontId="9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100" fillId="0" borderId="3" applyNumberFormat="0" applyFill="0" applyAlignment="0" applyProtection="0"/>
    <xf numFmtId="0" fontId="101" fillId="28" borderId="0" applyNumberFormat="0" applyBorder="0" applyAlignment="0" applyProtection="0"/>
    <xf numFmtId="0" fontId="102" fillId="29" borderId="4" applyNumberFormat="0" applyAlignment="0" applyProtection="0"/>
    <xf numFmtId="0" fontId="10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104" fillId="0" borderId="5" applyNumberFormat="0" applyFill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8" applyNumberFormat="0" applyFill="0" applyAlignment="0" applyProtection="0"/>
    <xf numFmtId="0" fontId="108" fillId="29" borderId="9" applyNumberFormat="0" applyAlignment="0" applyProtection="0"/>
    <xf numFmtId="0" fontId="10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0" fillId="30" borderId="4" applyNumberFormat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111" fillId="31" borderId="0" applyNumberFormat="0" applyBorder="0" applyAlignment="0" applyProtection="0"/>
  </cellStyleXfs>
  <cellXfs count="860">
    <xf numFmtId="0" fontId="0" fillId="0" borderId="0" xfId="0" applyAlignment="1">
      <alignment/>
    </xf>
    <xf numFmtId="0" fontId="10" fillId="0" borderId="10" xfId="0" applyFont="1" applyFill="1" applyBorder="1" applyAlignment="1">
      <alignment/>
    </xf>
    <xf numFmtId="0" fontId="0" fillId="0" borderId="0" xfId="0" applyAlignment="1">
      <alignment/>
    </xf>
    <xf numFmtId="0" fontId="44" fillId="0" borderId="0" xfId="62" applyAlignment="1">
      <alignment horizontal="centerContinuous"/>
      <protection/>
    </xf>
    <xf numFmtId="0" fontId="44" fillId="0" borderId="0" xfId="62">
      <alignment/>
      <protection/>
    </xf>
    <xf numFmtId="38" fontId="44" fillId="0" borderId="0" xfId="48" applyFont="1" applyAlignment="1">
      <alignment horizontal="centerContinuous"/>
    </xf>
    <xf numFmtId="38" fontId="44" fillId="0" borderId="11" xfId="48" applyFont="1" applyBorder="1" applyAlignment="1">
      <alignment/>
    </xf>
    <xf numFmtId="38" fontId="44" fillId="0" borderId="12" xfId="48" applyFont="1" applyBorder="1" applyAlignment="1">
      <alignment/>
    </xf>
    <xf numFmtId="38" fontId="44" fillId="0" borderId="13" xfId="48" applyFont="1" applyBorder="1" applyAlignment="1">
      <alignment horizontal="distributed"/>
    </xf>
    <xf numFmtId="38" fontId="44" fillId="32" borderId="14" xfId="48" applyFont="1" applyFill="1" applyBorder="1" applyAlignment="1">
      <alignment/>
    </xf>
    <xf numFmtId="38" fontId="44" fillId="0" borderId="15" xfId="48" applyFont="1" applyBorder="1" applyAlignment="1">
      <alignment/>
    </xf>
    <xf numFmtId="38" fontId="44" fillId="0" borderId="16" xfId="48" applyFont="1" applyBorder="1" applyAlignment="1">
      <alignment horizontal="distributed"/>
    </xf>
    <xf numFmtId="38" fontId="44" fillId="0" borderId="17" xfId="48" applyFont="1" applyBorder="1" applyAlignment="1">
      <alignment horizontal="distributed"/>
    </xf>
    <xf numFmtId="183" fontId="44" fillId="0" borderId="18" xfId="48" applyNumberFormat="1" applyFont="1" applyFill="1" applyBorder="1" applyAlignment="1">
      <alignment/>
    </xf>
    <xf numFmtId="38" fontId="44" fillId="0" borderId="19" xfId="48" applyFont="1" applyBorder="1" applyAlignment="1">
      <alignment horizontal="distributed"/>
    </xf>
    <xf numFmtId="38" fontId="44" fillId="0" borderId="14" xfId="48" applyFont="1" applyBorder="1" applyAlignment="1">
      <alignment/>
    </xf>
    <xf numFmtId="38" fontId="44" fillId="32" borderId="14" xfId="48" applyFont="1" applyFill="1" applyBorder="1" applyAlignment="1" quotePrefix="1">
      <alignment/>
    </xf>
    <xf numFmtId="38" fontId="44" fillId="0" borderId="20" xfId="48" applyFont="1" applyBorder="1" applyAlignment="1">
      <alignment horizontal="distributed"/>
    </xf>
    <xf numFmtId="38" fontId="44" fillId="0" borderId="21" xfId="48" applyFont="1" applyBorder="1" applyAlignment="1">
      <alignment horizontal="distributed"/>
    </xf>
    <xf numFmtId="38" fontId="44" fillId="0" borderId="22" xfId="48" applyFont="1" applyBorder="1" applyAlignment="1">
      <alignment/>
    </xf>
    <xf numFmtId="183" fontId="44" fillId="0" borderId="23" xfId="48" applyNumberFormat="1" applyFont="1" applyFill="1" applyBorder="1" applyAlignment="1">
      <alignment/>
    </xf>
    <xf numFmtId="38" fontId="44" fillId="0" borderId="24" xfId="48" applyFont="1" applyBorder="1" applyAlignment="1">
      <alignment/>
    </xf>
    <xf numFmtId="38" fontId="44" fillId="0" borderId="25" xfId="48" applyFont="1" applyBorder="1" applyAlignment="1">
      <alignment horizontal="distributed"/>
    </xf>
    <xf numFmtId="38" fontId="44" fillId="0" borderId="26" xfId="48" applyFont="1" applyBorder="1" applyAlignment="1">
      <alignment horizontal="distributed"/>
    </xf>
    <xf numFmtId="0" fontId="44" fillId="0" borderId="22" xfId="62" applyBorder="1">
      <alignment/>
      <protection/>
    </xf>
    <xf numFmtId="38" fontId="44" fillId="0" borderId="27" xfId="48" applyFont="1" applyBorder="1" applyAlignment="1">
      <alignment horizontal="distributed"/>
    </xf>
    <xf numFmtId="0" fontId="44" fillId="0" borderId="24" xfId="62" applyBorder="1">
      <alignment/>
      <protection/>
    </xf>
    <xf numFmtId="0" fontId="44" fillId="0" borderId="14" xfId="62" applyBorder="1">
      <alignment/>
      <protection/>
    </xf>
    <xf numFmtId="0" fontId="44" fillId="0" borderId="28" xfId="62" applyBorder="1" applyAlignment="1">
      <alignment horizontal="distributed"/>
      <protection/>
    </xf>
    <xf numFmtId="0" fontId="44" fillId="0" borderId="24" xfId="62" applyBorder="1" applyAlignment="1">
      <alignment horizontal="distributed"/>
      <protection/>
    </xf>
    <xf numFmtId="0" fontId="44" fillId="0" borderId="29" xfId="62" applyBorder="1" applyAlignment="1">
      <alignment horizontal="distributed"/>
      <protection/>
    </xf>
    <xf numFmtId="0" fontId="44" fillId="32" borderId="14" xfId="62" applyFill="1" applyBorder="1">
      <alignment/>
      <protection/>
    </xf>
    <xf numFmtId="0" fontId="44" fillId="0" borderId="22" xfId="62" applyBorder="1" applyAlignment="1">
      <alignment horizontal="distributed"/>
      <protection/>
    </xf>
    <xf numFmtId="0" fontId="44" fillId="32" borderId="22" xfId="62" applyFill="1" applyBorder="1">
      <alignment/>
      <protection/>
    </xf>
    <xf numFmtId="0" fontId="44" fillId="0" borderId="0" xfId="62" quotePrefix="1">
      <alignment/>
      <protection/>
    </xf>
    <xf numFmtId="0" fontId="44" fillId="0" borderId="30" xfId="62" applyBorder="1">
      <alignment/>
      <protection/>
    </xf>
    <xf numFmtId="38" fontId="44" fillId="0" borderId="31" xfId="48" applyFont="1" applyBorder="1" applyAlignment="1">
      <alignment horizontal="centerContinuous"/>
    </xf>
    <xf numFmtId="38" fontId="44" fillId="0" borderId="24" xfId="48" applyFont="1" applyBorder="1" applyAlignment="1">
      <alignment horizontal="centerContinuous"/>
    </xf>
    <xf numFmtId="38" fontId="44" fillId="0" borderId="16" xfId="48" applyFont="1" applyBorder="1" applyAlignment="1">
      <alignment/>
    </xf>
    <xf numFmtId="38" fontId="44" fillId="0" borderId="22" xfId="48" applyFont="1" applyBorder="1" applyAlignment="1">
      <alignment horizontal="center"/>
    </xf>
    <xf numFmtId="183" fontId="44" fillId="0" borderId="32" xfId="48" applyNumberFormat="1" applyFont="1" applyFill="1" applyBorder="1" applyAlignment="1">
      <alignment/>
    </xf>
    <xf numFmtId="183" fontId="44" fillId="0" borderId="33" xfId="48" applyNumberFormat="1" applyFont="1" applyFill="1" applyBorder="1" applyAlignment="1">
      <alignment/>
    </xf>
    <xf numFmtId="183" fontId="44" fillId="0" borderId="34" xfId="48" applyNumberFormat="1" applyFont="1" applyFill="1" applyBorder="1" applyAlignment="1">
      <alignment/>
    </xf>
    <xf numFmtId="183" fontId="44" fillId="0" borderId="35" xfId="48" applyNumberFormat="1" applyFont="1" applyFill="1" applyBorder="1" applyAlignment="1">
      <alignment/>
    </xf>
    <xf numFmtId="38" fontId="44" fillId="0" borderId="33" xfId="48" applyFont="1" applyBorder="1" applyAlignment="1">
      <alignment horizontal="distributed"/>
    </xf>
    <xf numFmtId="183" fontId="44" fillId="33" borderId="20" xfId="48" applyNumberFormat="1" applyFont="1" applyFill="1" applyBorder="1" applyAlignment="1">
      <alignment/>
    </xf>
    <xf numFmtId="0" fontId="44" fillId="33" borderId="20" xfId="62" applyFill="1" applyBorder="1">
      <alignment/>
      <protection/>
    </xf>
    <xf numFmtId="0" fontId="44" fillId="32" borderId="20" xfId="62" applyFill="1" applyBorder="1">
      <alignment/>
      <protection/>
    </xf>
    <xf numFmtId="0" fontId="44" fillId="0" borderId="31" xfId="62" applyBorder="1">
      <alignment/>
      <protection/>
    </xf>
    <xf numFmtId="0" fontId="44" fillId="32" borderId="24" xfId="62" applyFill="1" applyBorder="1">
      <alignment/>
      <protection/>
    </xf>
    <xf numFmtId="0" fontId="44" fillId="0" borderId="36" xfId="62" applyBorder="1">
      <alignment/>
      <protection/>
    </xf>
    <xf numFmtId="0" fontId="44" fillId="0" borderId="37" xfId="62" applyBorder="1">
      <alignment/>
      <protection/>
    </xf>
    <xf numFmtId="0" fontId="44" fillId="0" borderId="0" xfId="62" applyBorder="1">
      <alignment/>
      <protection/>
    </xf>
    <xf numFmtId="0" fontId="44" fillId="0" borderId="15" xfId="62" applyBorder="1">
      <alignment/>
      <protection/>
    </xf>
    <xf numFmtId="0" fontId="44" fillId="0" borderId="16" xfId="62" applyBorder="1">
      <alignment/>
      <protection/>
    </xf>
    <xf numFmtId="0" fontId="41" fillId="0" borderId="0" xfId="0" applyFont="1" applyAlignment="1">
      <alignment/>
    </xf>
    <xf numFmtId="0" fontId="66" fillId="0" borderId="0" xfId="0" applyFont="1" applyAlignment="1">
      <alignment horizontal="left" readingOrder="1"/>
    </xf>
    <xf numFmtId="0" fontId="67" fillId="0" borderId="0" xfId="0" applyFont="1" applyAlignment="1">
      <alignment horizontal="left" readingOrder="1"/>
    </xf>
    <xf numFmtId="0" fontId="45" fillId="0" borderId="0" xfId="0" applyFont="1" applyAlignment="1">
      <alignment horizontal="left" readingOrder="1"/>
    </xf>
    <xf numFmtId="0" fontId="33" fillId="0" borderId="0" xfId="0" applyFont="1" applyAlignment="1">
      <alignment/>
    </xf>
    <xf numFmtId="0" fontId="42" fillId="0" borderId="0" xfId="0" applyFont="1" applyAlignment="1">
      <alignment/>
    </xf>
    <xf numFmtId="0" fontId="46" fillId="0" borderId="0" xfId="0" applyFont="1" applyAlignment="1">
      <alignment horizontal="left" readingOrder="1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left" vertical="center"/>
    </xf>
    <xf numFmtId="0" fontId="68" fillId="0" borderId="0" xfId="0" applyFont="1" applyAlignment="1">
      <alignment horizontal="left" readingOrder="1"/>
    </xf>
    <xf numFmtId="0" fontId="52" fillId="0" borderId="0" xfId="0" applyFont="1" applyAlignment="1">
      <alignment horizontal="left" readingOrder="1"/>
    </xf>
    <xf numFmtId="0" fontId="0" fillId="0" borderId="0" xfId="0" applyAlignment="1">
      <alignment horizontal="left"/>
    </xf>
    <xf numFmtId="0" fontId="55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176" fontId="27" fillId="0" borderId="28" xfId="48" applyNumberFormat="1" applyFont="1" applyFill="1" applyBorder="1" applyAlignment="1">
      <alignment horizontal="right" wrapText="1"/>
    </xf>
    <xf numFmtId="180" fontId="9" fillId="0" borderId="38" xfId="42" applyNumberFormat="1" applyFont="1" applyFill="1" applyBorder="1" applyAlignment="1">
      <alignment horizontal="right" vertical="center" wrapText="1"/>
    </xf>
    <xf numFmtId="180" fontId="9" fillId="0" borderId="39" xfId="42" applyNumberFormat="1" applyFont="1" applyFill="1" applyBorder="1" applyAlignment="1">
      <alignment horizontal="right" vertical="center" wrapText="1"/>
    </xf>
    <xf numFmtId="176" fontId="35" fillId="0" borderId="40" xfId="48" applyNumberFormat="1" applyFont="1" applyFill="1" applyBorder="1" applyAlignment="1">
      <alignment vertical="center" wrapText="1"/>
    </xf>
    <xf numFmtId="176" fontId="35" fillId="0" borderId="38" xfId="48" applyNumberFormat="1" applyFont="1" applyFill="1" applyBorder="1" applyAlignment="1">
      <alignment vertical="center" wrapText="1"/>
    </xf>
    <xf numFmtId="176" fontId="35" fillId="0" borderId="40" xfId="48" applyNumberFormat="1" applyFont="1" applyFill="1" applyBorder="1" applyAlignment="1">
      <alignment/>
    </xf>
    <xf numFmtId="176" fontId="35" fillId="0" borderId="38" xfId="48" applyNumberFormat="1" applyFont="1" applyFill="1" applyBorder="1" applyAlignment="1">
      <alignment/>
    </xf>
    <xf numFmtId="176" fontId="35" fillId="0" borderId="41" xfId="48" applyNumberFormat="1" applyFont="1" applyFill="1" applyBorder="1" applyAlignment="1">
      <alignment/>
    </xf>
    <xf numFmtId="176" fontId="35" fillId="0" borderId="42" xfId="48" applyNumberFormat="1" applyFont="1" applyFill="1" applyBorder="1" applyAlignment="1">
      <alignment/>
    </xf>
    <xf numFmtId="176" fontId="35" fillId="0" borderId="43" xfId="48" applyNumberFormat="1" applyFont="1" applyFill="1" applyBorder="1" applyAlignment="1">
      <alignment/>
    </xf>
    <xf numFmtId="176" fontId="27" fillId="0" borderId="28" xfId="48" applyNumberFormat="1" applyFont="1" applyFill="1" applyBorder="1" applyAlignment="1">
      <alignment horizontal="right"/>
    </xf>
    <xf numFmtId="176" fontId="27" fillId="0" borderId="44" xfId="48" applyNumberFormat="1" applyFont="1" applyFill="1" applyBorder="1" applyAlignment="1">
      <alignment horizontal="right"/>
    </xf>
    <xf numFmtId="184" fontId="26" fillId="0" borderId="40" xfId="42" applyNumberFormat="1" applyFont="1" applyFill="1" applyBorder="1" applyAlignment="1">
      <alignment horizontal="right"/>
    </xf>
    <xf numFmtId="184" fontId="26" fillId="0" borderId="23" xfId="42" applyNumberFormat="1" applyFont="1" applyFill="1" applyBorder="1" applyAlignment="1">
      <alignment horizontal="right"/>
    </xf>
    <xf numFmtId="0" fontId="27" fillId="0" borderId="28" xfId="48" applyNumberFormat="1" applyFont="1" applyFill="1" applyBorder="1" applyAlignment="1">
      <alignment horizontal="right"/>
    </xf>
    <xf numFmtId="38" fontId="59" fillId="0" borderId="0" xfId="50" applyFont="1" applyAlignment="1">
      <alignment horizontal="centerContinuous"/>
    </xf>
    <xf numFmtId="38" fontId="0" fillId="0" borderId="0" xfId="50" applyFont="1" applyAlignment="1">
      <alignment horizontal="centerContinuous"/>
    </xf>
    <xf numFmtId="0" fontId="44" fillId="0" borderId="0" xfId="61">
      <alignment/>
      <protection/>
    </xf>
    <xf numFmtId="38" fontId="0" fillId="0" borderId="0" xfId="50" applyFont="1" applyAlignment="1" applyProtection="1">
      <alignment horizontal="centerContinuous"/>
      <protection locked="0"/>
    </xf>
    <xf numFmtId="38" fontId="0" fillId="0" borderId="0" xfId="50" applyFont="1" applyAlignment="1">
      <alignment/>
    </xf>
    <xf numFmtId="38" fontId="0" fillId="0" borderId="11" xfId="50" applyFont="1" applyBorder="1" applyAlignment="1">
      <alignment/>
    </xf>
    <xf numFmtId="38" fontId="0" fillId="0" borderId="45" xfId="50" applyFont="1" applyBorder="1" applyAlignment="1">
      <alignment/>
    </xf>
    <xf numFmtId="38" fontId="54" fillId="0" borderId="17" xfId="50" applyFont="1" applyBorder="1" applyAlignment="1">
      <alignment/>
    </xf>
    <xf numFmtId="38" fontId="0" fillId="0" borderId="32" xfId="50" applyFont="1" applyBorder="1" applyAlignment="1">
      <alignment horizontal="center"/>
    </xf>
    <xf numFmtId="38" fontId="0" fillId="0" borderId="21" xfId="50" applyFont="1" applyBorder="1" applyAlignment="1">
      <alignment horizontal="center"/>
    </xf>
    <xf numFmtId="38" fontId="54" fillId="0" borderId="31" xfId="50" applyFont="1" applyBorder="1" applyAlignment="1">
      <alignment horizontal="distributed"/>
    </xf>
    <xf numFmtId="38" fontId="54" fillId="0" borderId="46" xfId="50" applyFont="1" applyBorder="1" applyAlignment="1">
      <alignment horizontal="distributed"/>
    </xf>
    <xf numFmtId="38" fontId="54" fillId="0" borderId="17" xfId="50" applyFont="1" applyBorder="1" applyAlignment="1">
      <alignment horizontal="center"/>
    </xf>
    <xf numFmtId="38" fontId="0" fillId="0" borderId="36" xfId="50" applyFont="1" applyBorder="1" applyAlignment="1">
      <alignment horizontal="center"/>
    </xf>
    <xf numFmtId="38" fontId="0" fillId="0" borderId="47" xfId="50" applyFont="1" applyBorder="1" applyAlignment="1">
      <alignment horizontal="center"/>
    </xf>
    <xf numFmtId="38" fontId="0" fillId="0" borderId="0" xfId="50" applyFont="1" applyBorder="1" applyAlignment="1">
      <alignment horizontal="center"/>
    </xf>
    <xf numFmtId="38" fontId="0" fillId="0" borderId="48" xfId="50" applyFont="1" applyBorder="1" applyAlignment="1">
      <alignment horizontal="distributed" vertical="center"/>
    </xf>
    <xf numFmtId="38" fontId="54" fillId="0" borderId="31" xfId="50" applyFont="1" applyBorder="1" applyAlignment="1">
      <alignment horizontal="center" vertical="center"/>
    </xf>
    <xf numFmtId="38" fontId="0" fillId="0" borderId="49" xfId="50" applyFont="1" applyBorder="1" applyAlignment="1">
      <alignment horizontal="distributed"/>
    </xf>
    <xf numFmtId="38" fontId="54" fillId="0" borderId="50" xfId="50" applyFont="1" applyBorder="1" applyAlignment="1">
      <alignment horizontal="center"/>
    </xf>
    <xf numFmtId="38" fontId="0" fillId="0" borderId="49" xfId="50" applyFont="1" applyBorder="1" applyAlignment="1" quotePrefix="1">
      <alignment horizontal="distributed"/>
    </xf>
    <xf numFmtId="38" fontId="54" fillId="0" borderId="50" xfId="50" applyFont="1" applyBorder="1" applyAlignment="1" quotePrefix="1">
      <alignment horizontal="center"/>
    </xf>
    <xf numFmtId="38" fontId="0" fillId="0" borderId="48" xfId="50" applyFont="1" applyBorder="1" applyAlignment="1" applyProtection="1">
      <alignment horizontal="distributed"/>
      <protection locked="0"/>
    </xf>
    <xf numFmtId="38" fontId="54" fillId="0" borderId="37" xfId="50" applyFont="1" applyBorder="1" applyAlignment="1">
      <alignment horizontal="center"/>
    </xf>
    <xf numFmtId="38" fontId="54" fillId="0" borderId="51" xfId="50" applyFont="1" applyBorder="1" applyAlignment="1">
      <alignment horizontal="center"/>
    </xf>
    <xf numFmtId="38" fontId="54" fillId="0" borderId="51" xfId="50" applyFont="1" applyBorder="1" applyAlignment="1">
      <alignment horizontal="center" vertical="center"/>
    </xf>
    <xf numFmtId="38" fontId="0" fillId="0" borderId="41" xfId="50" applyFont="1" applyBorder="1" applyAlignment="1">
      <alignment horizontal="center"/>
    </xf>
    <xf numFmtId="38" fontId="0" fillId="0" borderId="41" xfId="50" applyFont="1" applyBorder="1" applyAlignment="1">
      <alignment horizontal="center" vertical="center"/>
    </xf>
    <xf numFmtId="38" fontId="0" fillId="0" borderId="42" xfId="50" applyFont="1" applyBorder="1" applyAlignment="1">
      <alignment horizontal="distributed" vertical="center"/>
    </xf>
    <xf numFmtId="38" fontId="54" fillId="0" borderId="37" xfId="50" applyFont="1" applyBorder="1" applyAlignment="1">
      <alignment horizontal="center" vertical="center"/>
    </xf>
    <xf numFmtId="38" fontId="0" fillId="0" borderId="47" xfId="50" applyFont="1" applyBorder="1" applyAlignment="1">
      <alignment horizontal="center" vertical="center"/>
    </xf>
    <xf numFmtId="38" fontId="0" fillId="0" borderId="52" xfId="50" applyFont="1" applyBorder="1" applyAlignment="1" applyProtection="1">
      <alignment horizontal="distributed"/>
      <protection locked="0"/>
    </xf>
    <xf numFmtId="38" fontId="0" fillId="0" borderId="36" xfId="50" applyFont="1" applyBorder="1" applyAlignment="1">
      <alignment/>
    </xf>
    <xf numFmtId="38" fontId="0" fillId="0" borderId="47" xfId="50" applyFont="1" applyBorder="1" applyAlignment="1">
      <alignment/>
    </xf>
    <xf numFmtId="38" fontId="0" fillId="0" borderId="15" xfId="50" applyFont="1" applyBorder="1" applyAlignment="1">
      <alignment/>
    </xf>
    <xf numFmtId="38" fontId="54" fillId="34" borderId="37" xfId="50" applyFont="1" applyFill="1" applyBorder="1" applyAlignment="1">
      <alignment horizontal="center"/>
    </xf>
    <xf numFmtId="38" fontId="0" fillId="0" borderId="53" xfId="50" applyFont="1" applyBorder="1" applyAlignment="1">
      <alignment horizontal="center"/>
    </xf>
    <xf numFmtId="38" fontId="0" fillId="0" borderId="10" xfId="50" applyFont="1" applyBorder="1" applyAlignment="1">
      <alignment horizontal="center"/>
    </xf>
    <xf numFmtId="38" fontId="54" fillId="0" borderId="31" xfId="50" applyFont="1" applyBorder="1" applyAlignment="1">
      <alignment horizontal="center"/>
    </xf>
    <xf numFmtId="38" fontId="0" fillId="0" borderId="54" xfId="50" applyFont="1" applyBorder="1" applyAlignment="1">
      <alignment horizontal="center"/>
    </xf>
    <xf numFmtId="38" fontId="0" fillId="0" borderId="55" xfId="50" applyFont="1" applyBorder="1" applyAlignment="1" applyProtection="1">
      <alignment/>
      <protection locked="0"/>
    </xf>
    <xf numFmtId="38" fontId="0" fillId="0" borderId="56" xfId="50" applyFont="1" applyBorder="1" applyAlignment="1" applyProtection="1">
      <alignment horizontal="distributed"/>
      <protection locked="0"/>
    </xf>
    <xf numFmtId="38" fontId="54" fillId="0" borderId="57" xfId="50" applyFont="1" applyBorder="1" applyAlignment="1">
      <alignment horizontal="center"/>
    </xf>
    <xf numFmtId="38" fontId="0" fillId="0" borderId="58" xfId="50" applyFont="1" applyBorder="1" applyAlignment="1">
      <alignment horizontal="center"/>
    </xf>
    <xf numFmtId="38" fontId="54" fillId="0" borderId="46" xfId="50" applyFont="1" applyBorder="1" applyAlignment="1">
      <alignment horizontal="center"/>
    </xf>
    <xf numFmtId="38" fontId="0" fillId="0" borderId="48" xfId="50" applyFont="1" applyBorder="1" applyAlignment="1">
      <alignment horizontal="center"/>
    </xf>
    <xf numFmtId="38" fontId="54" fillId="0" borderId="59" xfId="50" applyFont="1" applyBorder="1" applyAlignment="1">
      <alignment horizontal="center"/>
    </xf>
    <xf numFmtId="38" fontId="0" fillId="0" borderId="54" xfId="50" applyFont="1" applyBorder="1" applyAlignment="1">
      <alignment/>
    </xf>
    <xf numFmtId="38" fontId="54" fillId="34" borderId="60" xfId="50" applyFont="1" applyFill="1" applyBorder="1" applyAlignment="1">
      <alignment horizontal="center"/>
    </xf>
    <xf numFmtId="38" fontId="0" fillId="0" borderId="61" xfId="50" applyFont="1" applyBorder="1" applyAlignment="1">
      <alignment horizontal="center"/>
    </xf>
    <xf numFmtId="0" fontId="0" fillId="0" borderId="54" xfId="61" applyFont="1" applyBorder="1" applyAlignment="1">
      <alignment horizontal="center"/>
      <protection/>
    </xf>
    <xf numFmtId="0" fontId="0" fillId="0" borderId="47" xfId="61" applyFont="1" applyBorder="1" applyAlignment="1">
      <alignment horizontal="center"/>
      <protection/>
    </xf>
    <xf numFmtId="0" fontId="0" fillId="0" borderId="54" xfId="61" applyFont="1" applyBorder="1">
      <alignment/>
      <protection/>
    </xf>
    <xf numFmtId="181" fontId="0" fillId="35" borderId="14" xfId="50" applyNumberFormat="1" applyFont="1" applyFill="1" applyBorder="1" applyAlignment="1" applyProtection="1">
      <alignment/>
      <protection/>
    </xf>
    <xf numFmtId="38" fontId="0" fillId="0" borderId="14" xfId="50" applyFont="1" applyBorder="1" applyAlignment="1">
      <alignment horizontal="center"/>
    </xf>
    <xf numFmtId="38" fontId="0" fillId="0" borderId="22" xfId="50" applyFont="1" applyBorder="1" applyAlignment="1">
      <alignment horizontal="center"/>
    </xf>
    <xf numFmtId="38" fontId="54" fillId="0" borderId="16" xfId="50" applyFont="1" applyBorder="1" applyAlignment="1">
      <alignment horizontal="center"/>
    </xf>
    <xf numFmtId="181" fontId="0" fillId="35" borderId="22" xfId="50" applyNumberFormat="1" applyFont="1" applyFill="1" applyBorder="1" applyAlignment="1" applyProtection="1">
      <alignment/>
      <protection/>
    </xf>
    <xf numFmtId="176" fontId="4" fillId="0" borderId="0" xfId="48" applyNumberFormat="1" applyFont="1" applyFill="1" applyBorder="1" applyAlignment="1">
      <alignment/>
    </xf>
    <xf numFmtId="183" fontId="44" fillId="0" borderId="32" xfId="48" applyNumberFormat="1" applyFont="1" applyFill="1" applyBorder="1" applyAlignment="1" applyProtection="1">
      <alignment/>
      <protection locked="0"/>
    </xf>
    <xf numFmtId="183" fontId="44" fillId="0" borderId="62" xfId="48" applyNumberFormat="1" applyFont="1" applyFill="1" applyBorder="1" applyAlignment="1">
      <alignment/>
    </xf>
    <xf numFmtId="183" fontId="44" fillId="0" borderId="63" xfId="48" applyNumberFormat="1" applyFont="1" applyFill="1" applyBorder="1" applyAlignment="1">
      <alignment/>
    </xf>
    <xf numFmtId="183" fontId="44" fillId="0" borderId="11" xfId="48" applyNumberFormat="1" applyFont="1" applyFill="1" applyBorder="1" applyAlignment="1" applyProtection="1">
      <alignment/>
      <protection locked="0"/>
    </xf>
    <xf numFmtId="183" fontId="44" fillId="33" borderId="64" xfId="48" applyNumberFormat="1" applyFont="1" applyFill="1" applyBorder="1" applyAlignment="1">
      <alignment/>
    </xf>
    <xf numFmtId="0" fontId="44" fillId="33" borderId="64" xfId="62" applyFill="1" applyBorder="1">
      <alignment/>
      <protection/>
    </xf>
    <xf numFmtId="0" fontId="44" fillId="32" borderId="64" xfId="62" applyFill="1" applyBorder="1">
      <alignment/>
      <protection/>
    </xf>
    <xf numFmtId="183" fontId="44" fillId="0" borderId="62" xfId="48" applyNumberFormat="1" applyFont="1" applyFill="1" applyBorder="1" applyAlignment="1" applyProtection="1">
      <alignment/>
      <protection locked="0"/>
    </xf>
    <xf numFmtId="180" fontId="9" fillId="0" borderId="28" xfId="42" applyNumberFormat="1" applyFont="1" applyFill="1" applyBorder="1" applyAlignment="1">
      <alignment horizontal="right" vertical="center" wrapText="1"/>
    </xf>
    <xf numFmtId="176" fontId="35" fillId="0" borderId="65" xfId="48" applyNumberFormat="1" applyFont="1" applyFill="1" applyBorder="1" applyAlignment="1">
      <alignment/>
    </xf>
    <xf numFmtId="0" fontId="0" fillId="0" borderId="48" xfId="0" applyBorder="1" applyAlignment="1" applyProtection="1">
      <alignment horizontal="left" vertical="center"/>
      <protection locked="0"/>
    </xf>
    <xf numFmtId="0" fontId="63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horizontal="left" vertical="center"/>
      <protection locked="0"/>
    </xf>
    <xf numFmtId="0" fontId="61" fillId="0" borderId="0" xfId="0" applyFont="1" applyBorder="1" applyAlignment="1" applyProtection="1">
      <alignment horizontal="left" vertical="center"/>
      <protection locked="0"/>
    </xf>
    <xf numFmtId="0" fontId="61" fillId="0" borderId="42" xfId="0" applyFont="1" applyBorder="1" applyAlignment="1" applyProtection="1">
      <alignment horizontal="left" vertical="center"/>
      <protection locked="0"/>
    </xf>
    <xf numFmtId="0" fontId="61" fillId="0" borderId="44" xfId="0" applyFont="1" applyBorder="1" applyAlignment="1" applyProtection="1">
      <alignment horizontal="left" vertical="center"/>
      <protection locked="0"/>
    </xf>
    <xf numFmtId="0" fontId="61" fillId="0" borderId="66" xfId="0" applyFont="1" applyBorder="1" applyAlignment="1" applyProtection="1">
      <alignment horizontal="left" vertical="center"/>
      <protection locked="0"/>
    </xf>
    <xf numFmtId="0" fontId="61" fillId="0" borderId="48" xfId="0" applyFont="1" applyBorder="1" applyAlignment="1" applyProtection="1">
      <alignment horizontal="left" vertical="center"/>
      <protection locked="0"/>
    </xf>
    <xf numFmtId="0" fontId="61" fillId="0" borderId="64" xfId="0" applyFont="1" applyBorder="1" applyAlignment="1" applyProtection="1">
      <alignment horizontal="left" vertical="center"/>
      <protection locked="0"/>
    </xf>
    <xf numFmtId="0" fontId="57" fillId="0" borderId="0" xfId="0" applyFont="1" applyBorder="1" applyAlignment="1" applyProtection="1">
      <alignment horizontal="left" vertical="center"/>
      <protection locked="0"/>
    </xf>
    <xf numFmtId="0" fontId="62" fillId="0" borderId="0" xfId="0" applyFont="1" applyBorder="1" applyAlignment="1" applyProtection="1">
      <alignment horizontal="left" vertical="center"/>
      <protection locked="0"/>
    </xf>
    <xf numFmtId="0" fontId="56" fillId="0" borderId="0" xfId="0" applyFont="1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left" vertical="center"/>
      <protection locked="0"/>
    </xf>
    <xf numFmtId="0" fontId="61" fillId="0" borderId="68" xfId="0" applyFont="1" applyBorder="1" applyAlignment="1" applyProtection="1">
      <alignment horizontal="left" vertical="center"/>
      <protection locked="0"/>
    </xf>
    <xf numFmtId="0" fontId="0" fillId="0" borderId="68" xfId="0" applyBorder="1" applyAlignment="1" applyProtection="1">
      <alignment horizontal="left" vertical="center"/>
      <protection locked="0"/>
    </xf>
    <xf numFmtId="0" fontId="0" fillId="0" borderId="69" xfId="0" applyBorder="1" applyAlignment="1" applyProtection="1">
      <alignment horizontal="left" vertical="center"/>
      <protection locked="0"/>
    </xf>
    <xf numFmtId="0" fontId="61" fillId="0" borderId="69" xfId="0" applyFont="1" applyBorder="1" applyAlignment="1" applyProtection="1">
      <alignment horizontal="left" vertical="center"/>
      <protection locked="0"/>
    </xf>
    <xf numFmtId="0" fontId="61" fillId="0" borderId="67" xfId="0" applyFont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57" fillId="0" borderId="44" xfId="0" applyFont="1" applyBorder="1" applyAlignment="1" applyProtection="1">
      <alignment horizontal="left" vertical="center"/>
      <protection locked="0"/>
    </xf>
    <xf numFmtId="0" fontId="57" fillId="0" borderId="68" xfId="0" applyFont="1" applyBorder="1" applyAlignment="1" applyProtection="1">
      <alignment horizontal="left" vertical="center"/>
      <protection locked="0"/>
    </xf>
    <xf numFmtId="0" fontId="54" fillId="0" borderId="0" xfId="0" applyFont="1" applyBorder="1" applyAlignment="1" applyProtection="1">
      <alignment horizontal="left" vertical="center"/>
      <protection locked="0"/>
    </xf>
    <xf numFmtId="0" fontId="54" fillId="0" borderId="68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180" fontId="9" fillId="0" borderId="40" xfId="42" applyNumberFormat="1" applyFont="1" applyFill="1" applyBorder="1" applyAlignment="1">
      <alignment horizontal="right"/>
    </xf>
    <xf numFmtId="176" fontId="27" fillId="0" borderId="68" xfId="48" applyNumberFormat="1" applyFont="1" applyFill="1" applyBorder="1" applyAlignment="1">
      <alignment horizontal="right" wrapText="1"/>
    </xf>
    <xf numFmtId="176" fontId="27" fillId="0" borderId="70" xfId="48" applyNumberFormat="1" applyFont="1" applyFill="1" applyBorder="1" applyAlignment="1">
      <alignment horizontal="right"/>
    </xf>
    <xf numFmtId="176" fontId="27" fillId="0" borderId="71" xfId="48" applyNumberFormat="1" applyFont="1" applyFill="1" applyBorder="1" applyAlignment="1">
      <alignment horizontal="right"/>
    </xf>
    <xf numFmtId="176" fontId="27" fillId="0" borderId="66" xfId="48" applyNumberFormat="1" applyFont="1" applyFill="1" applyBorder="1" applyAlignment="1">
      <alignment horizontal="right"/>
    </xf>
    <xf numFmtId="176" fontId="27" fillId="0" borderId="64" xfId="48" applyNumberFormat="1" applyFont="1" applyFill="1" applyBorder="1" applyAlignment="1">
      <alignment horizontal="right"/>
    </xf>
    <xf numFmtId="176" fontId="27" fillId="0" borderId="72" xfId="48" applyNumberFormat="1" applyFont="1" applyFill="1" applyBorder="1" applyAlignment="1">
      <alignment horizontal="right"/>
    </xf>
    <xf numFmtId="0" fontId="65" fillId="0" borderId="73" xfId="0" applyFont="1" applyFill="1" applyBorder="1" applyAlignment="1">
      <alignment/>
    </xf>
    <xf numFmtId="176" fontId="41" fillId="0" borderId="39" xfId="48" applyNumberFormat="1" applyFont="1" applyFill="1" applyBorder="1" applyAlignment="1">
      <alignment/>
    </xf>
    <xf numFmtId="176" fontId="41" fillId="0" borderId="40" xfId="48" applyNumberFormat="1" applyFont="1" applyFill="1" applyBorder="1" applyAlignment="1">
      <alignment/>
    </xf>
    <xf numFmtId="176" fontId="41" fillId="0" borderId="19" xfId="48" applyNumberFormat="1" applyFont="1" applyFill="1" applyBorder="1" applyAlignment="1">
      <alignment/>
    </xf>
    <xf numFmtId="176" fontId="41" fillId="0" borderId="74" xfId="48" applyNumberFormat="1" applyFont="1" applyFill="1" applyBorder="1" applyAlignment="1">
      <alignment/>
    </xf>
    <xf numFmtId="176" fontId="41" fillId="0" borderId="23" xfId="48" applyNumberFormat="1" applyFont="1" applyFill="1" applyBorder="1" applyAlignment="1">
      <alignment/>
    </xf>
    <xf numFmtId="176" fontId="41" fillId="0" borderId="35" xfId="48" applyNumberFormat="1" applyFont="1" applyFill="1" applyBorder="1" applyAlignment="1">
      <alignment/>
    </xf>
    <xf numFmtId="176" fontId="41" fillId="0" borderId="28" xfId="48" applyNumberFormat="1" applyFont="1" applyFill="1" applyBorder="1" applyAlignment="1">
      <alignment/>
    </xf>
    <xf numFmtId="176" fontId="41" fillId="0" borderId="58" xfId="48" applyNumberFormat="1" applyFont="1" applyFill="1" applyBorder="1" applyAlignment="1">
      <alignment/>
    </xf>
    <xf numFmtId="176" fontId="41" fillId="0" borderId="26" xfId="48" applyNumberFormat="1" applyFont="1" applyFill="1" applyBorder="1" applyAlignment="1">
      <alignment/>
    </xf>
    <xf numFmtId="0" fontId="58" fillId="0" borderId="38" xfId="0" applyFont="1" applyFill="1" applyBorder="1" applyAlignment="1">
      <alignment horizontal="center" vertical="center" wrapText="1"/>
    </xf>
    <xf numFmtId="38" fontId="15" fillId="0" borderId="38" xfId="48" applyFont="1" applyFill="1" applyBorder="1" applyAlignment="1">
      <alignment horizontal="center" vertical="center"/>
    </xf>
    <xf numFmtId="38" fontId="64" fillId="0" borderId="38" xfId="48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vertical="center"/>
    </xf>
    <xf numFmtId="0" fontId="44" fillId="0" borderId="28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38" fontId="0" fillId="35" borderId="24" xfId="50" applyFont="1" applyFill="1" applyBorder="1" applyAlignment="1" applyProtection="1">
      <alignment/>
      <protection/>
    </xf>
    <xf numFmtId="38" fontId="0" fillId="35" borderId="14" xfId="50" applyFont="1" applyFill="1" applyBorder="1" applyAlignment="1" applyProtection="1">
      <alignment/>
      <protection/>
    </xf>
    <xf numFmtId="38" fontId="0" fillId="35" borderId="14" xfId="50" applyFont="1" applyFill="1" applyBorder="1" applyAlignment="1" applyProtection="1" quotePrefix="1">
      <alignment/>
      <protection/>
    </xf>
    <xf numFmtId="0" fontId="44" fillId="0" borderId="0" xfId="62" applyAlignment="1" quotePrefix="1">
      <alignment horizontal="right"/>
      <protection/>
    </xf>
    <xf numFmtId="186" fontId="0" fillId="0" borderId="75" xfId="50" applyNumberFormat="1" applyFont="1" applyBorder="1" applyAlignment="1">
      <alignment/>
    </xf>
    <xf numFmtId="186" fontId="0" fillId="0" borderId="14" xfId="50" applyNumberFormat="1" applyFont="1" applyBorder="1" applyAlignment="1">
      <alignment/>
    </xf>
    <xf numFmtId="186" fontId="0" fillId="0" borderId="76" xfId="50" applyNumberFormat="1" applyFont="1" applyFill="1" applyBorder="1" applyAlignment="1">
      <alignment/>
    </xf>
    <xf numFmtId="186" fontId="0" fillId="0" borderId="18" xfId="50" applyNumberFormat="1" applyFont="1" applyFill="1" applyBorder="1" applyAlignment="1">
      <alignment/>
    </xf>
    <xf numFmtId="186" fontId="0" fillId="0" borderId="77" xfId="50" applyNumberFormat="1" applyFont="1" applyBorder="1" applyAlignment="1">
      <alignment/>
    </xf>
    <xf numFmtId="186" fontId="0" fillId="0" borderId="78" xfId="50" applyNumberFormat="1" applyFont="1" applyBorder="1" applyAlignment="1">
      <alignment/>
    </xf>
    <xf numFmtId="186" fontId="0" fillId="0" borderId="79" xfId="50" applyNumberFormat="1" applyFont="1" applyBorder="1" applyAlignment="1">
      <alignment/>
    </xf>
    <xf numFmtId="186" fontId="0" fillId="0" borderId="70" xfId="50" applyNumberFormat="1" applyFont="1" applyFill="1" applyBorder="1" applyAlignment="1">
      <alignment/>
    </xf>
    <xf numFmtId="186" fontId="0" fillId="0" borderId="29" xfId="50" applyNumberFormat="1" applyFont="1" applyBorder="1" applyAlignment="1">
      <alignment/>
    </xf>
    <xf numFmtId="186" fontId="0" fillId="0" borderId="80" xfId="50" applyNumberFormat="1" applyFont="1" applyBorder="1" applyAlignment="1">
      <alignment/>
    </xf>
    <xf numFmtId="186" fontId="0" fillId="34" borderId="72" xfId="50" applyNumberFormat="1" applyFont="1" applyFill="1" applyBorder="1" applyAlignment="1">
      <alignment/>
    </xf>
    <xf numFmtId="186" fontId="0" fillId="34" borderId="23" xfId="50" applyNumberFormat="1" applyFont="1" applyFill="1" applyBorder="1" applyAlignment="1">
      <alignment/>
    </xf>
    <xf numFmtId="186" fontId="0" fillId="34" borderId="81" xfId="50" applyNumberFormat="1" applyFont="1" applyFill="1" applyBorder="1" applyAlignment="1">
      <alignment/>
    </xf>
    <xf numFmtId="186" fontId="0" fillId="0" borderId="82" xfId="50" applyNumberFormat="1" applyFont="1" applyBorder="1" applyAlignment="1">
      <alignment/>
    </xf>
    <xf numFmtId="186" fontId="0" fillId="0" borderId="70" xfId="50" applyNumberFormat="1" applyFont="1" applyBorder="1" applyAlignment="1">
      <alignment/>
    </xf>
    <xf numFmtId="186" fontId="0" fillId="0" borderId="40" xfId="50" applyNumberFormat="1" applyFont="1" applyBorder="1" applyAlignment="1">
      <alignment/>
    </xf>
    <xf numFmtId="186" fontId="0" fillId="34" borderId="64" xfId="50" applyNumberFormat="1" applyFont="1" applyFill="1" applyBorder="1" applyAlignment="1">
      <alignment/>
    </xf>
    <xf numFmtId="186" fontId="0" fillId="34" borderId="47" xfId="50" applyNumberFormat="1" applyFont="1" applyFill="1" applyBorder="1" applyAlignment="1">
      <alignment/>
    </xf>
    <xf numFmtId="186" fontId="0" fillId="34" borderId="14" xfId="50" applyNumberFormat="1" applyFont="1" applyFill="1" applyBorder="1" applyAlignment="1">
      <alignment/>
    </xf>
    <xf numFmtId="186" fontId="0" fillId="0" borderId="24" xfId="50" applyNumberFormat="1" applyFont="1" applyBorder="1" applyAlignment="1">
      <alignment/>
    </xf>
    <xf numFmtId="186" fontId="0" fillId="0" borderId="69" xfId="50" applyNumberFormat="1" applyFont="1" applyBorder="1" applyAlignment="1" applyProtection="1">
      <alignment/>
      <protection locked="0"/>
    </xf>
    <xf numFmtId="186" fontId="0" fillId="0" borderId="58" xfId="50" applyNumberFormat="1" applyFont="1" applyBorder="1" applyAlignment="1" applyProtection="1">
      <alignment/>
      <protection locked="0"/>
    </xf>
    <xf numFmtId="186" fontId="0" fillId="34" borderId="83" xfId="50" applyNumberFormat="1" applyFont="1" applyFill="1" applyBorder="1" applyAlignment="1" applyProtection="1">
      <alignment/>
      <protection locked="0"/>
    </xf>
    <xf numFmtId="186" fontId="0" fillId="34" borderId="84" xfId="50" applyNumberFormat="1" applyFont="1" applyFill="1" applyBorder="1" applyAlignment="1" applyProtection="1">
      <alignment/>
      <protection locked="0"/>
    </xf>
    <xf numFmtId="186" fontId="0" fillId="36" borderId="81" xfId="50" applyNumberFormat="1" applyFont="1" applyFill="1" applyBorder="1" applyAlignment="1">
      <alignment/>
    </xf>
    <xf numFmtId="186" fontId="0" fillId="35" borderId="14" xfId="50" applyNumberFormat="1" applyFont="1" applyFill="1" applyBorder="1" applyAlignment="1" applyProtection="1">
      <alignment/>
      <protection/>
    </xf>
    <xf numFmtId="183" fontId="44" fillId="0" borderId="34" xfId="48" applyNumberFormat="1" applyFont="1" applyFill="1" applyBorder="1" applyAlignment="1" applyProtection="1">
      <alignment horizontal="center"/>
      <protection locked="0"/>
    </xf>
    <xf numFmtId="183" fontId="44" fillId="0" borderId="35" xfId="48" applyNumberFormat="1" applyFont="1" applyFill="1" applyBorder="1" applyAlignment="1" applyProtection="1">
      <alignment horizontal="center"/>
      <protection locked="0"/>
    </xf>
    <xf numFmtId="183" fontId="44" fillId="0" borderId="33" xfId="48" applyNumberFormat="1" applyFont="1" applyFill="1" applyBorder="1" applyAlignment="1" applyProtection="1">
      <alignment/>
      <protection locked="0"/>
    </xf>
    <xf numFmtId="38" fontId="44" fillId="0" borderId="37" xfId="48" applyFont="1" applyBorder="1" applyAlignment="1">
      <alignment horizontal="distributed"/>
    </xf>
    <xf numFmtId="38" fontId="44" fillId="0" borderId="51" xfId="48" applyFont="1" applyBorder="1" applyAlignment="1">
      <alignment horizontal="distributed"/>
    </xf>
    <xf numFmtId="38" fontId="44" fillId="0" borderId="51" xfId="48" applyFont="1" applyBorder="1" applyAlignment="1" quotePrefix="1">
      <alignment horizontal="distributed"/>
    </xf>
    <xf numFmtId="38" fontId="44" fillId="0" borderId="60" xfId="48" applyFont="1" applyBorder="1" applyAlignment="1">
      <alignment horizontal="distributed"/>
    </xf>
    <xf numFmtId="38" fontId="44" fillId="0" borderId="24" xfId="48" applyFont="1" applyBorder="1" applyAlignment="1">
      <alignment/>
    </xf>
    <xf numFmtId="183" fontId="44" fillId="0" borderId="70" xfId="48" applyNumberFormat="1" applyFont="1" applyFill="1" applyBorder="1" applyAlignment="1" applyProtection="1">
      <alignment horizontal="center"/>
      <protection locked="0"/>
    </xf>
    <xf numFmtId="183" fontId="44" fillId="0" borderId="38" xfId="48" applyNumberFormat="1" applyFont="1" applyFill="1" applyBorder="1" applyAlignment="1" applyProtection="1">
      <alignment horizontal="center"/>
      <protection locked="0"/>
    </xf>
    <xf numFmtId="38" fontId="30" fillId="0" borderId="28" xfId="48" applyFont="1" applyFill="1" applyBorder="1" applyAlignment="1">
      <alignment horizontal="center" vertical="center" wrapText="1"/>
    </xf>
    <xf numFmtId="38" fontId="30" fillId="0" borderId="38" xfId="48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8" fontId="2" fillId="0" borderId="0" xfId="48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0" fillId="0" borderId="0" xfId="0" applyFont="1" applyFill="1" applyAlignment="1">
      <alignment/>
    </xf>
    <xf numFmtId="38" fontId="6" fillId="0" borderId="0" xfId="48" applyFont="1" applyFill="1" applyAlignment="1">
      <alignment/>
    </xf>
    <xf numFmtId="0" fontId="4" fillId="0" borderId="0" xfId="0" applyFont="1" applyFill="1" applyAlignment="1">
      <alignment/>
    </xf>
    <xf numFmtId="38" fontId="37" fillId="0" borderId="0" xfId="48" applyFont="1" applyFill="1" applyAlignment="1">
      <alignment/>
    </xf>
    <xf numFmtId="0" fontId="30" fillId="0" borderId="0" xfId="0" applyFont="1" applyFill="1" applyAlignment="1">
      <alignment horizontal="right"/>
    </xf>
    <xf numFmtId="38" fontId="30" fillId="0" borderId="40" xfId="48" applyFont="1" applyFill="1" applyBorder="1" applyAlignment="1" applyProtection="1">
      <alignment horizontal="center" vertical="center" wrapText="1"/>
      <protection locked="0"/>
    </xf>
    <xf numFmtId="38" fontId="30" fillId="0" borderId="39" xfId="48" applyFont="1" applyFill="1" applyBorder="1" applyAlignment="1">
      <alignment horizontal="center" vertical="center" wrapText="1"/>
    </xf>
    <xf numFmtId="0" fontId="30" fillId="0" borderId="67" xfId="0" applyFont="1" applyFill="1" applyBorder="1" applyAlignment="1" applyProtection="1">
      <alignment horizontal="center" vertical="center" wrapText="1"/>
      <protection locked="0"/>
    </xf>
    <xf numFmtId="0" fontId="30" fillId="0" borderId="40" xfId="0" applyFont="1" applyFill="1" applyBorder="1" applyAlignment="1" applyProtection="1">
      <alignment horizontal="center" vertical="center"/>
      <protection locked="0"/>
    </xf>
    <xf numFmtId="176" fontId="35" fillId="0" borderId="58" xfId="48" applyNumberFormat="1" applyFont="1" applyFill="1" applyBorder="1" applyAlignment="1" applyProtection="1">
      <alignment vertical="center" wrapText="1"/>
      <protection locked="0"/>
    </xf>
    <xf numFmtId="176" fontId="35" fillId="0" borderId="67" xfId="48" applyNumberFormat="1" applyFont="1" applyFill="1" applyBorder="1" applyAlignment="1" applyProtection="1">
      <alignment vertical="center" wrapText="1"/>
      <protection locked="0"/>
    </xf>
    <xf numFmtId="0" fontId="36" fillId="0" borderId="47" xfId="0" applyFont="1" applyFill="1" applyBorder="1" applyAlignment="1">
      <alignment horizontal="distributed" vertical="center"/>
    </xf>
    <xf numFmtId="176" fontId="35" fillId="0" borderId="40" xfId="48" applyNumberFormat="1" applyFont="1" applyFill="1" applyBorder="1" applyAlignment="1" applyProtection="1">
      <alignment vertical="center" wrapText="1"/>
      <protection locked="0"/>
    </xf>
    <xf numFmtId="176" fontId="35" fillId="0" borderId="38" xfId="48" applyNumberFormat="1" applyFont="1" applyFill="1" applyBorder="1" applyAlignment="1" applyProtection="1">
      <alignment vertical="center" wrapText="1"/>
      <protection locked="0"/>
    </xf>
    <xf numFmtId="0" fontId="36" fillId="0" borderId="0" xfId="0" applyFont="1" applyFill="1" applyBorder="1" applyAlignment="1">
      <alignment horizontal="distributed" vertical="center"/>
    </xf>
    <xf numFmtId="0" fontId="36" fillId="0" borderId="67" xfId="0" applyFont="1" applyFill="1" applyBorder="1" applyAlignment="1">
      <alignment horizontal="distributed" vertical="center"/>
    </xf>
    <xf numFmtId="0" fontId="36" fillId="0" borderId="58" xfId="0" applyFont="1" applyFill="1" applyBorder="1" applyAlignment="1">
      <alignment horizontal="distributed" vertical="center"/>
    </xf>
    <xf numFmtId="176" fontId="35" fillId="0" borderId="40" xfId="48" applyNumberFormat="1" applyFont="1" applyFill="1" applyBorder="1" applyAlignment="1" applyProtection="1">
      <alignment/>
      <protection locked="0"/>
    </xf>
    <xf numFmtId="176" fontId="35" fillId="0" borderId="38" xfId="48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76" fontId="35" fillId="0" borderId="41" xfId="48" applyNumberFormat="1" applyFont="1" applyFill="1" applyBorder="1" applyAlignment="1" applyProtection="1">
      <alignment/>
      <protection locked="0"/>
    </xf>
    <xf numFmtId="176" fontId="35" fillId="0" borderId="42" xfId="48" applyNumberFormat="1" applyFont="1" applyFill="1" applyBorder="1" applyAlignment="1" applyProtection="1">
      <alignment/>
      <protection locked="0"/>
    </xf>
    <xf numFmtId="0" fontId="6" fillId="0" borderId="85" xfId="0" applyFont="1" applyFill="1" applyBorder="1" applyAlignment="1">
      <alignment horizontal="distributed"/>
    </xf>
    <xf numFmtId="0" fontId="26" fillId="0" borderId="86" xfId="0" applyFont="1" applyFill="1" applyBorder="1" applyAlignment="1">
      <alignment horizontal="distributed"/>
    </xf>
    <xf numFmtId="0" fontId="26" fillId="0" borderId="87" xfId="0" applyFont="1" applyFill="1" applyBorder="1" applyAlignment="1">
      <alignment horizontal="distributed"/>
    </xf>
    <xf numFmtId="0" fontId="26" fillId="0" borderId="88" xfId="0" applyFont="1" applyFill="1" applyBorder="1" applyAlignment="1">
      <alignment horizontal="distributed"/>
    </xf>
    <xf numFmtId="0" fontId="36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/>
    </xf>
    <xf numFmtId="38" fontId="26" fillId="0" borderId="0" xfId="48" applyFont="1" applyFill="1" applyBorder="1" applyAlignment="1">
      <alignment horizontal="distributed"/>
    </xf>
    <xf numFmtId="0" fontId="26" fillId="0" borderId="0" xfId="0" applyFont="1" applyFill="1" applyBorder="1" applyAlignment="1">
      <alignment horizontal="distributed"/>
    </xf>
    <xf numFmtId="178" fontId="40" fillId="0" borderId="0" xfId="0" applyNumberFormat="1" applyFont="1" applyFill="1" applyBorder="1" applyAlignment="1">
      <alignment vertical="top" wrapText="1"/>
    </xf>
    <xf numFmtId="0" fontId="3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10" fillId="0" borderId="42" xfId="0" applyFont="1" applyFill="1" applyBorder="1" applyAlignment="1">
      <alignment horizontal="distributed" vertical="center"/>
    </xf>
    <xf numFmtId="0" fontId="4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/>
    </xf>
    <xf numFmtId="38" fontId="2" fillId="0" borderId="0" xfId="48" applyFont="1" applyFill="1" applyAlignment="1">
      <alignment horizontal="right"/>
    </xf>
    <xf numFmtId="176" fontId="12" fillId="0" borderId="0" xfId="0" applyNumberFormat="1" applyFont="1" applyFill="1" applyAlignment="1">
      <alignment horizontal="right"/>
    </xf>
    <xf numFmtId="178" fontId="13" fillId="0" borderId="0" xfId="0" applyNumberFormat="1" applyFont="1" applyFill="1" applyAlignment="1">
      <alignment vertical="top"/>
    </xf>
    <xf numFmtId="0" fontId="0" fillId="0" borderId="0" xfId="0" applyFill="1" applyAlignment="1">
      <alignment horizontal="right"/>
    </xf>
    <xf numFmtId="176" fontId="25" fillId="0" borderId="0" xfId="0" applyNumberFormat="1" applyFont="1" applyFill="1" applyAlignment="1">
      <alignment horizontal="center" vertical="top"/>
    </xf>
    <xf numFmtId="0" fontId="1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176" fontId="14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38" fontId="21" fillId="0" borderId="0" xfId="48" applyFont="1" applyFill="1" applyAlignment="1">
      <alignment horizontal="right"/>
    </xf>
    <xf numFmtId="0" fontId="21" fillId="0" borderId="0" xfId="0" applyFont="1" applyFill="1" applyAlignment="1">
      <alignment/>
    </xf>
    <xf numFmtId="176" fontId="22" fillId="0" borderId="0" xfId="0" applyNumberFormat="1" applyFont="1" applyFill="1" applyAlignment="1">
      <alignment horizontal="right"/>
    </xf>
    <xf numFmtId="38" fontId="13" fillId="0" borderId="0" xfId="48" applyFont="1" applyFill="1" applyAlignment="1">
      <alignment/>
    </xf>
    <xf numFmtId="0" fontId="41" fillId="0" borderId="0" xfId="0" applyFont="1" applyFill="1" applyAlignment="1">
      <alignment horizontal="right"/>
    </xf>
    <xf numFmtId="0" fontId="23" fillId="0" borderId="12" xfId="0" applyFont="1" applyFill="1" applyBorder="1" applyAlignment="1">
      <alignment vertical="center"/>
    </xf>
    <xf numFmtId="0" fontId="23" fillId="0" borderId="89" xfId="0" applyFont="1" applyFill="1" applyBorder="1" applyAlignment="1">
      <alignment vertical="center"/>
    </xf>
    <xf numFmtId="0" fontId="2" fillId="0" borderId="89" xfId="0" applyFont="1" applyFill="1" applyBorder="1" applyAlignment="1">
      <alignment vertical="center"/>
    </xf>
    <xf numFmtId="180" fontId="4" fillId="0" borderId="90" xfId="42" applyNumberFormat="1" applyFont="1" applyFill="1" applyBorder="1" applyAlignment="1">
      <alignment horizontal="center" vertical="center"/>
    </xf>
    <xf numFmtId="176" fontId="24" fillId="0" borderId="91" xfId="48" applyNumberFormat="1" applyFont="1" applyFill="1" applyBorder="1" applyAlignment="1">
      <alignment horizontal="center" vertical="center" wrapText="1"/>
    </xf>
    <xf numFmtId="176" fontId="4" fillId="0" borderId="90" xfId="48" applyNumberFormat="1" applyFont="1" applyFill="1" applyBorder="1" applyAlignment="1">
      <alignment horizontal="center" vertical="center" wrapText="1"/>
    </xf>
    <xf numFmtId="38" fontId="4" fillId="0" borderId="90" xfId="48" applyFont="1" applyFill="1" applyBorder="1" applyAlignment="1">
      <alignment horizontal="center" vertical="center" wrapText="1"/>
    </xf>
    <xf numFmtId="38" fontId="24" fillId="0" borderId="89" xfId="48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left" vertical="center"/>
    </xf>
    <xf numFmtId="0" fontId="10" fillId="0" borderId="92" xfId="0" applyFont="1" applyFill="1" applyBorder="1" applyAlignment="1">
      <alignment horizontal="left" vertical="center"/>
    </xf>
    <xf numFmtId="0" fontId="10" fillId="0" borderId="5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64" xfId="0" applyFont="1" applyFill="1" applyBorder="1" applyAlignment="1">
      <alignment horizontal="left" vertical="center"/>
    </xf>
    <xf numFmtId="0" fontId="10" fillId="0" borderId="93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176" fontId="29" fillId="0" borderId="1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21" fillId="0" borderId="0" xfId="0" applyFont="1" applyFill="1" applyAlignment="1">
      <alignment horizontal="right" vertical="top"/>
    </xf>
    <xf numFmtId="0" fontId="23" fillId="0" borderId="0" xfId="0" applyFont="1" applyFill="1" applyAlignment="1">
      <alignment/>
    </xf>
    <xf numFmtId="38" fontId="23" fillId="0" borderId="0" xfId="48" applyFont="1" applyFill="1" applyAlignment="1">
      <alignment horizontal="right"/>
    </xf>
    <xf numFmtId="176" fontId="29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right"/>
    </xf>
    <xf numFmtId="38" fontId="26" fillId="0" borderId="90" xfId="48" applyFont="1" applyFill="1" applyBorder="1" applyAlignment="1">
      <alignment horizontal="center" wrapText="1"/>
    </xf>
    <xf numFmtId="184" fontId="9" fillId="0" borderId="40" xfId="0" applyNumberFormat="1" applyFont="1" applyFill="1" applyBorder="1" applyAlignment="1">
      <alignment/>
    </xf>
    <xf numFmtId="0" fontId="10" fillId="0" borderId="54" xfId="0" applyFont="1" applyFill="1" applyBorder="1" applyAlignment="1">
      <alignment horizontal="left" vertical="center" wrapText="1"/>
    </xf>
    <xf numFmtId="0" fontId="10" fillId="0" borderId="93" xfId="0" applyFont="1" applyFill="1" applyBorder="1" applyAlignment="1">
      <alignment horizontal="left" vertical="center" wrapText="1"/>
    </xf>
    <xf numFmtId="184" fontId="9" fillId="0" borderId="65" xfId="0" applyNumberFormat="1" applyFont="1" applyFill="1" applyBorder="1" applyAlignment="1">
      <alignment/>
    </xf>
    <xf numFmtId="184" fontId="9" fillId="0" borderId="58" xfId="0" applyNumberFormat="1" applyFont="1" applyFill="1" applyBorder="1" applyAlignment="1">
      <alignment/>
    </xf>
    <xf numFmtId="0" fontId="10" fillId="0" borderId="36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94" xfId="0" applyFont="1" applyFill="1" applyBorder="1" applyAlignment="1">
      <alignment horizontal="left" vertical="center" wrapText="1"/>
    </xf>
    <xf numFmtId="184" fontId="9" fillId="0" borderId="41" xfId="0" applyNumberFormat="1" applyFont="1" applyFill="1" applyBorder="1" applyAlignment="1">
      <alignment/>
    </xf>
    <xf numFmtId="0" fontId="10" fillId="0" borderId="94" xfId="0" applyFont="1" applyFill="1" applyBorder="1" applyAlignment="1">
      <alignment horizontal="left" vertical="center" wrapText="1"/>
    </xf>
    <xf numFmtId="176" fontId="27" fillId="0" borderId="65" xfId="48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76" fontId="31" fillId="0" borderId="0" xfId="0" applyNumberFormat="1" applyFont="1" applyFill="1" applyBorder="1" applyAlignment="1">
      <alignment horizontal="right"/>
    </xf>
    <xf numFmtId="0" fontId="58" fillId="0" borderId="0" xfId="0" applyFont="1" applyFill="1" applyAlignment="1">
      <alignment/>
    </xf>
    <xf numFmtId="176" fontId="28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177" fontId="60" fillId="0" borderId="0" xfId="0" applyNumberFormat="1" applyFont="1" applyFill="1" applyAlignment="1">
      <alignment horizontal="right"/>
    </xf>
    <xf numFmtId="176" fontId="60" fillId="0" borderId="0" xfId="0" applyNumberFormat="1" applyFont="1" applyFill="1" applyAlignment="1">
      <alignment horizontal="right"/>
    </xf>
    <xf numFmtId="176" fontId="32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176" fontId="44" fillId="0" borderId="95" xfId="48" applyNumberFormat="1" applyFont="1" applyFill="1" applyBorder="1" applyAlignment="1">
      <alignment horizontal="centerContinuous" vertical="center" wrapText="1"/>
    </xf>
    <xf numFmtId="176" fontId="44" fillId="0" borderId="90" xfId="48" applyNumberFormat="1" applyFont="1" applyFill="1" applyBorder="1" applyAlignment="1">
      <alignment horizontal="centerContinuous" vertical="center" wrapText="1"/>
    </xf>
    <xf numFmtId="176" fontId="44" fillId="0" borderId="96" xfId="48" applyNumberFormat="1" applyFont="1" applyFill="1" applyBorder="1" applyAlignment="1">
      <alignment horizontal="centerContinuous" vertical="center" wrapText="1"/>
    </xf>
    <xf numFmtId="0" fontId="44" fillId="0" borderId="97" xfId="0" applyFont="1" applyFill="1" applyBorder="1" applyAlignment="1">
      <alignment/>
    </xf>
    <xf numFmtId="0" fontId="44" fillId="0" borderId="98" xfId="0" applyFont="1" applyFill="1" applyBorder="1" applyAlignment="1">
      <alignment/>
    </xf>
    <xf numFmtId="176" fontId="41" fillId="0" borderId="68" xfId="48" applyNumberFormat="1" applyFont="1" applyFill="1" applyBorder="1" applyAlignment="1">
      <alignment/>
    </xf>
    <xf numFmtId="0" fontId="44" fillId="0" borderId="99" xfId="0" applyFont="1" applyFill="1" applyBorder="1" applyAlignment="1">
      <alignment/>
    </xf>
    <xf numFmtId="0" fontId="54" fillId="0" borderId="98" xfId="0" applyFont="1" applyFill="1" applyBorder="1" applyAlignment="1">
      <alignment vertical="top"/>
    </xf>
    <xf numFmtId="49" fontId="0" fillId="0" borderId="18" xfId="50" applyNumberFormat="1" applyFont="1" applyFill="1" applyBorder="1" applyAlignment="1" applyProtection="1">
      <alignment horizontal="right"/>
      <protection locked="0"/>
    </xf>
    <xf numFmtId="186" fontId="0" fillId="0" borderId="69" xfId="50" applyNumberFormat="1" applyFont="1" applyFill="1" applyBorder="1" applyAlignment="1" applyProtection="1">
      <alignment/>
      <protection locked="0"/>
    </xf>
    <xf numFmtId="186" fontId="0" fillId="0" borderId="58" xfId="50" applyNumberFormat="1" applyFont="1" applyFill="1" applyBorder="1" applyAlignment="1" applyProtection="1">
      <alignment/>
      <protection locked="0"/>
    </xf>
    <xf numFmtId="186" fontId="0" fillId="0" borderId="64" xfId="50" applyNumberFormat="1" applyFont="1" applyFill="1" applyBorder="1" applyAlignment="1" applyProtection="1">
      <alignment/>
      <protection locked="0"/>
    </xf>
    <xf numFmtId="186" fontId="0" fillId="0" borderId="47" xfId="50" applyNumberFormat="1" applyFont="1" applyFill="1" applyBorder="1" applyAlignment="1" applyProtection="1">
      <alignment/>
      <protection locked="0"/>
    </xf>
    <xf numFmtId="186" fontId="0" fillId="0" borderId="100" xfId="50" applyNumberFormat="1" applyFont="1" applyFill="1" applyBorder="1" applyAlignment="1" applyProtection="1">
      <alignment/>
      <protection locked="0"/>
    </xf>
    <xf numFmtId="186" fontId="0" fillId="0" borderId="101" xfId="50" applyNumberFormat="1" applyFont="1" applyFill="1" applyBorder="1" applyAlignment="1" applyProtection="1">
      <alignment/>
      <protection locked="0"/>
    </xf>
    <xf numFmtId="186" fontId="0" fillId="0" borderId="101" xfId="50" applyNumberFormat="1" applyFont="1" applyFill="1" applyBorder="1" applyAlignment="1" applyProtection="1">
      <alignment horizontal="right"/>
      <protection locked="0"/>
    </xf>
    <xf numFmtId="186" fontId="0" fillId="0" borderId="102" xfId="50" applyNumberFormat="1" applyFont="1" applyFill="1" applyBorder="1" applyAlignment="1" applyProtection="1">
      <alignment/>
      <protection locked="0"/>
    </xf>
    <xf numFmtId="186" fontId="0" fillId="0" borderId="103" xfId="50" applyNumberFormat="1" applyFont="1" applyFill="1" applyBorder="1" applyAlignment="1" applyProtection="1">
      <alignment/>
      <protection locked="0"/>
    </xf>
    <xf numFmtId="186" fontId="0" fillId="0" borderId="104" xfId="50" applyNumberFormat="1" applyFont="1" applyFill="1" applyBorder="1" applyAlignment="1" applyProtection="1">
      <alignment/>
      <protection locked="0"/>
    </xf>
    <xf numFmtId="186" fontId="0" fillId="0" borderId="105" xfId="50" applyNumberFormat="1" applyFont="1" applyFill="1" applyBorder="1" applyAlignment="1" applyProtection="1">
      <alignment/>
      <protection locked="0"/>
    </xf>
    <xf numFmtId="186" fontId="0" fillId="0" borderId="106" xfId="50" applyNumberFormat="1" applyFont="1" applyFill="1" applyBorder="1" applyAlignment="1" applyProtection="1">
      <alignment/>
      <protection locked="0"/>
    </xf>
    <xf numFmtId="186" fontId="0" fillId="0" borderId="70" xfId="50" applyNumberFormat="1" applyFont="1" applyFill="1" applyBorder="1" applyAlignment="1" applyProtection="1">
      <alignment/>
      <protection locked="0"/>
    </xf>
    <xf numFmtId="186" fontId="0" fillId="0" borderId="40" xfId="50" applyNumberFormat="1" applyFont="1" applyFill="1" applyBorder="1" applyAlignment="1" applyProtection="1">
      <alignment/>
      <protection locked="0"/>
    </xf>
    <xf numFmtId="186" fontId="0" fillId="0" borderId="64" xfId="50" applyNumberFormat="1" applyFont="1" applyFill="1" applyBorder="1" applyAlignment="1">
      <alignment/>
    </xf>
    <xf numFmtId="186" fontId="0" fillId="0" borderId="70" xfId="50" applyNumberFormat="1" applyFont="1" applyFill="1" applyBorder="1" applyAlignment="1" applyProtection="1">
      <alignment/>
      <protection locked="0"/>
    </xf>
    <xf numFmtId="186" fontId="0" fillId="0" borderId="40" xfId="50" applyNumberFormat="1" applyFont="1" applyFill="1" applyBorder="1" applyAlignment="1" applyProtection="1">
      <alignment/>
      <protection locked="0"/>
    </xf>
    <xf numFmtId="186" fontId="0" fillId="0" borderId="83" xfId="50" applyNumberFormat="1" applyFont="1" applyFill="1" applyBorder="1" applyAlignment="1" applyProtection="1">
      <alignment/>
      <protection locked="0"/>
    </xf>
    <xf numFmtId="186" fontId="0" fillId="0" borderId="84" xfId="50" applyNumberFormat="1" applyFont="1" applyFill="1" applyBorder="1" applyAlignment="1" applyProtection="1">
      <alignment/>
      <protection locked="0"/>
    </xf>
    <xf numFmtId="186" fontId="0" fillId="0" borderId="107" xfId="50" applyNumberFormat="1" applyFont="1" applyFill="1" applyBorder="1" applyAlignment="1" applyProtection="1">
      <alignment/>
      <protection locked="0"/>
    </xf>
    <xf numFmtId="186" fontId="0" fillId="0" borderId="61" xfId="50" applyNumberFormat="1" applyFont="1" applyFill="1" applyBorder="1" applyAlignment="1" applyProtection="1">
      <alignment/>
      <protection locked="0"/>
    </xf>
    <xf numFmtId="186" fontId="0" fillId="0" borderId="32" xfId="50" applyNumberFormat="1" applyFont="1" applyFill="1" applyBorder="1" applyAlignment="1" applyProtection="1">
      <alignment/>
      <protection/>
    </xf>
    <xf numFmtId="186" fontId="0" fillId="0" borderId="76" xfId="50" applyNumberFormat="1" applyFont="1" applyFill="1" applyBorder="1" applyAlignment="1">
      <alignment/>
    </xf>
    <xf numFmtId="186" fontId="0" fillId="0" borderId="54" xfId="50" applyNumberFormat="1" applyFont="1" applyFill="1" applyBorder="1" applyAlignment="1" applyProtection="1">
      <alignment/>
      <protection locked="0"/>
    </xf>
    <xf numFmtId="186" fontId="0" fillId="0" borderId="36" xfId="50" applyNumberFormat="1" applyFont="1" applyFill="1" applyBorder="1" applyAlignment="1" applyProtection="1">
      <alignment/>
      <protection locked="0"/>
    </xf>
    <xf numFmtId="186" fontId="0" fillId="0" borderId="108" xfId="50" applyNumberFormat="1" applyFont="1" applyFill="1" applyBorder="1" applyAlignment="1" applyProtection="1">
      <alignment/>
      <protection locked="0"/>
    </xf>
    <xf numFmtId="186" fontId="0" fillId="0" borderId="109" xfId="50" applyNumberFormat="1" applyFont="1" applyFill="1" applyBorder="1" applyAlignment="1" applyProtection="1">
      <alignment/>
      <protection locked="0"/>
    </xf>
    <xf numFmtId="186" fontId="0" fillId="0" borderId="110" xfId="50" applyNumberFormat="1" applyFont="1" applyFill="1" applyBorder="1" applyAlignment="1" applyProtection="1">
      <alignment/>
      <protection locked="0"/>
    </xf>
    <xf numFmtId="186" fontId="0" fillId="0" borderId="15" xfId="50" applyNumberFormat="1" applyFont="1" applyFill="1" applyBorder="1" applyAlignment="1" applyProtection="1">
      <alignment/>
      <protection locked="0"/>
    </xf>
    <xf numFmtId="186" fontId="0" fillId="0" borderId="111" xfId="50" applyNumberFormat="1" applyFont="1" applyFill="1" applyBorder="1" applyAlignment="1" applyProtection="1">
      <alignment/>
      <protection locked="0"/>
    </xf>
    <xf numFmtId="186" fontId="0" fillId="0" borderId="112" xfId="50" applyNumberFormat="1" applyFont="1" applyFill="1" applyBorder="1" applyAlignment="1" applyProtection="1">
      <alignment/>
      <protection locked="0"/>
    </xf>
    <xf numFmtId="183" fontId="44" fillId="0" borderId="90" xfId="48" applyNumberFormat="1" applyFont="1" applyFill="1" applyBorder="1" applyAlignment="1">
      <alignment/>
    </xf>
    <xf numFmtId="183" fontId="44" fillId="0" borderId="113" xfId="48" applyNumberFormat="1" applyFont="1" applyFill="1" applyBorder="1" applyAlignment="1">
      <alignment/>
    </xf>
    <xf numFmtId="183" fontId="44" fillId="0" borderId="96" xfId="48" applyNumberFormat="1" applyFont="1" applyFill="1" applyBorder="1" applyAlignment="1">
      <alignment/>
    </xf>
    <xf numFmtId="183" fontId="44" fillId="0" borderId="111" xfId="48" applyNumberFormat="1" applyFont="1" applyFill="1" applyBorder="1" applyAlignment="1">
      <alignment/>
    </xf>
    <xf numFmtId="183" fontId="44" fillId="0" borderId="110" xfId="48" applyNumberFormat="1" applyFont="1" applyFill="1" applyBorder="1" applyAlignment="1">
      <alignment/>
    </xf>
    <xf numFmtId="183" fontId="44" fillId="0" borderId="27" xfId="48" applyNumberFormat="1" applyFont="1" applyFill="1" applyBorder="1" applyAlignment="1">
      <alignment/>
    </xf>
    <xf numFmtId="183" fontId="44" fillId="0" borderId="18" xfId="48" applyNumberFormat="1" applyFont="1" applyFill="1" applyBorder="1" applyAlignment="1" applyProtection="1">
      <alignment/>
      <protection locked="0"/>
    </xf>
    <xf numFmtId="183" fontId="44" fillId="0" borderId="58" xfId="48" applyNumberFormat="1" applyFont="1" applyFill="1" applyBorder="1" applyAlignment="1" applyProtection="1">
      <alignment/>
      <protection locked="0"/>
    </xf>
    <xf numFmtId="183" fontId="44" fillId="0" borderId="93" xfId="48" applyNumberFormat="1" applyFont="1" applyFill="1" applyBorder="1" applyAlignment="1" applyProtection="1">
      <alignment/>
      <protection locked="0"/>
    </xf>
    <xf numFmtId="183" fontId="44" fillId="0" borderId="26" xfId="48" applyNumberFormat="1" applyFont="1" applyFill="1" applyBorder="1" applyAlignment="1" applyProtection="1">
      <alignment/>
      <protection locked="0"/>
    </xf>
    <xf numFmtId="183" fontId="44" fillId="0" borderId="40" xfId="48" applyNumberFormat="1" applyFont="1" applyFill="1" applyBorder="1" applyAlignment="1" applyProtection="1">
      <alignment/>
      <protection locked="0"/>
    </xf>
    <xf numFmtId="183" fontId="44" fillId="0" borderId="114" xfId="48" applyNumberFormat="1" applyFont="1" applyFill="1" applyBorder="1" applyAlignment="1" applyProtection="1">
      <alignment/>
      <protection locked="0"/>
    </xf>
    <xf numFmtId="183" fontId="44" fillId="0" borderId="19" xfId="48" applyNumberFormat="1" applyFont="1" applyFill="1" applyBorder="1" applyAlignment="1" applyProtection="1">
      <alignment/>
      <protection locked="0"/>
    </xf>
    <xf numFmtId="183" fontId="44" fillId="0" borderId="47" xfId="48" applyNumberFormat="1" applyFont="1" applyFill="1" applyBorder="1" applyAlignment="1" applyProtection="1">
      <alignment/>
      <protection locked="0"/>
    </xf>
    <xf numFmtId="183" fontId="44" fillId="0" borderId="54" xfId="48" applyNumberFormat="1" applyFont="1" applyFill="1" applyBorder="1" applyAlignment="1" applyProtection="1">
      <alignment/>
      <protection locked="0"/>
    </xf>
    <xf numFmtId="183" fontId="44" fillId="0" borderId="20" xfId="48" applyNumberFormat="1" applyFont="1" applyFill="1" applyBorder="1" applyAlignment="1" applyProtection="1">
      <alignment/>
      <protection locked="0"/>
    </xf>
    <xf numFmtId="183" fontId="44" fillId="0" borderId="38" xfId="48" applyNumberFormat="1" applyFont="1" applyFill="1" applyBorder="1" applyAlignment="1" applyProtection="1">
      <alignment/>
      <protection locked="0"/>
    </xf>
    <xf numFmtId="183" fontId="44" fillId="0" borderId="70" xfId="48" applyNumberFormat="1" applyFont="1" applyFill="1" applyBorder="1" applyAlignment="1" applyProtection="1">
      <alignment/>
      <protection locked="0"/>
    </xf>
    <xf numFmtId="183" fontId="44" fillId="0" borderId="48" xfId="48" applyNumberFormat="1" applyFont="1" applyFill="1" applyBorder="1" applyAlignment="1" applyProtection="1">
      <alignment/>
      <protection locked="0"/>
    </xf>
    <xf numFmtId="183" fontId="44" fillId="0" borderId="64" xfId="48" applyNumberFormat="1" applyFont="1" applyFill="1" applyBorder="1" applyAlignment="1" applyProtection="1">
      <alignment/>
      <protection locked="0"/>
    </xf>
    <xf numFmtId="183" fontId="44" fillId="0" borderId="41" xfId="48" applyNumberFormat="1" applyFont="1" applyFill="1" applyBorder="1" applyAlignment="1" applyProtection="1">
      <alignment/>
      <protection locked="0"/>
    </xf>
    <xf numFmtId="183" fontId="44" fillId="0" borderId="42" xfId="48" applyNumberFormat="1" applyFont="1" applyFill="1" applyBorder="1" applyAlignment="1" applyProtection="1">
      <alignment/>
      <protection locked="0"/>
    </xf>
    <xf numFmtId="183" fontId="44" fillId="0" borderId="115" xfId="48" applyNumberFormat="1" applyFont="1" applyFill="1" applyBorder="1" applyAlignment="1" applyProtection="1">
      <alignment/>
      <protection locked="0"/>
    </xf>
    <xf numFmtId="183" fontId="44" fillId="0" borderId="116" xfId="48" applyNumberFormat="1" applyFont="1" applyFill="1" applyBorder="1" applyAlignment="1" applyProtection="1">
      <alignment/>
      <protection locked="0"/>
    </xf>
    <xf numFmtId="183" fontId="44" fillId="0" borderId="66" xfId="48" applyNumberFormat="1" applyFont="1" applyFill="1" applyBorder="1" applyAlignment="1" applyProtection="1">
      <alignment/>
      <protection locked="0"/>
    </xf>
    <xf numFmtId="183" fontId="44" fillId="0" borderId="67" xfId="48" applyNumberFormat="1" applyFont="1" applyFill="1" applyBorder="1" applyAlignment="1" applyProtection="1">
      <alignment/>
      <protection locked="0"/>
    </xf>
    <xf numFmtId="183" fontId="44" fillId="0" borderId="69" xfId="48" applyNumberFormat="1" applyFont="1" applyFill="1" applyBorder="1" applyAlignment="1" applyProtection="1">
      <alignment/>
      <protection locked="0"/>
    </xf>
    <xf numFmtId="183" fontId="44" fillId="0" borderId="40" xfId="48" applyNumberFormat="1" applyFont="1" applyFill="1" applyBorder="1" applyAlignment="1">
      <alignment/>
    </xf>
    <xf numFmtId="183" fontId="44" fillId="0" borderId="38" xfId="48" applyNumberFormat="1" applyFont="1" applyFill="1" applyBorder="1" applyAlignment="1">
      <alignment/>
    </xf>
    <xf numFmtId="183" fontId="44" fillId="0" borderId="114" xfId="48" applyNumberFormat="1" applyFont="1" applyFill="1" applyBorder="1" applyAlignment="1">
      <alignment/>
    </xf>
    <xf numFmtId="183" fontId="44" fillId="0" borderId="19" xfId="48" applyNumberFormat="1" applyFont="1" applyFill="1" applyBorder="1" applyAlignment="1">
      <alignment/>
    </xf>
    <xf numFmtId="183" fontId="44" fillId="0" borderId="70" xfId="48" applyNumberFormat="1" applyFont="1" applyFill="1" applyBorder="1" applyAlignment="1">
      <alignment/>
    </xf>
    <xf numFmtId="183" fontId="44" fillId="0" borderId="34" xfId="48" applyNumberFormat="1" applyFont="1" applyFill="1" applyBorder="1" applyAlignment="1" applyProtection="1">
      <alignment/>
      <protection locked="0"/>
    </xf>
    <xf numFmtId="183" fontId="44" fillId="0" borderId="63" xfId="48" applyNumberFormat="1" applyFont="1" applyFill="1" applyBorder="1" applyAlignment="1" applyProtection="1">
      <alignment/>
      <protection locked="0"/>
    </xf>
    <xf numFmtId="183" fontId="44" fillId="0" borderId="35" xfId="48" applyNumberFormat="1" applyFont="1" applyFill="1" applyBorder="1" applyAlignment="1" applyProtection="1">
      <alignment/>
      <protection locked="0"/>
    </xf>
    <xf numFmtId="38" fontId="44" fillId="0" borderId="30" xfId="48" applyFont="1" applyFill="1" applyBorder="1" applyAlignment="1">
      <alignment/>
    </xf>
    <xf numFmtId="38" fontId="44" fillId="0" borderId="25" xfId="48" applyFont="1" applyFill="1" applyBorder="1" applyAlignment="1">
      <alignment/>
    </xf>
    <xf numFmtId="38" fontId="44" fillId="0" borderId="53" xfId="48" applyFont="1" applyFill="1" applyBorder="1" applyAlignment="1">
      <alignment/>
    </xf>
    <xf numFmtId="38" fontId="44" fillId="0" borderId="31" xfId="48" applyFont="1" applyFill="1" applyBorder="1" applyAlignment="1">
      <alignment/>
    </xf>
    <xf numFmtId="38" fontId="44" fillId="0" borderId="117" xfId="48" applyFont="1" applyFill="1" applyBorder="1" applyAlignment="1">
      <alignment/>
    </xf>
    <xf numFmtId="38" fontId="44" fillId="0" borderId="19" xfId="48" applyFont="1" applyFill="1" applyBorder="1" applyAlignment="1">
      <alignment/>
    </xf>
    <xf numFmtId="38" fontId="44" fillId="0" borderId="114" xfId="48" applyFont="1" applyFill="1" applyBorder="1" applyAlignment="1">
      <alignment/>
    </xf>
    <xf numFmtId="38" fontId="44" fillId="0" borderId="51" xfId="48" applyFont="1" applyFill="1" applyBorder="1" applyAlignment="1">
      <alignment/>
    </xf>
    <xf numFmtId="38" fontId="44" fillId="0" borderId="15" xfId="48" applyFont="1" applyFill="1" applyBorder="1" applyAlignment="1">
      <alignment/>
    </xf>
    <xf numFmtId="38" fontId="44" fillId="0" borderId="27" xfId="48" applyFont="1" applyFill="1" applyBorder="1" applyAlignment="1">
      <alignment/>
    </xf>
    <xf numFmtId="38" fontId="44" fillId="0" borderId="110" xfId="48" applyFont="1" applyFill="1" applyBorder="1" applyAlignment="1">
      <alignment/>
    </xf>
    <xf numFmtId="38" fontId="44" fillId="0" borderId="16" xfId="48" applyFont="1" applyFill="1" applyBorder="1" applyAlignment="1">
      <alignment/>
    </xf>
    <xf numFmtId="0" fontId="44" fillId="0" borderId="30" xfId="62" applyFill="1" applyBorder="1">
      <alignment/>
      <protection/>
    </xf>
    <xf numFmtId="0" fontId="44" fillId="0" borderId="10" xfId="62" applyFill="1" applyBorder="1">
      <alignment/>
      <protection/>
    </xf>
    <xf numFmtId="0" fontId="44" fillId="0" borderId="31" xfId="62" applyFill="1" applyBorder="1">
      <alignment/>
      <protection/>
    </xf>
    <xf numFmtId="0" fontId="44" fillId="0" borderId="36" xfId="62" applyFill="1" applyBorder="1">
      <alignment/>
      <protection/>
    </xf>
    <xf numFmtId="0" fontId="44" fillId="0" borderId="0" xfId="62" applyFill="1" applyBorder="1">
      <alignment/>
      <protection/>
    </xf>
    <xf numFmtId="0" fontId="44" fillId="0" borderId="37" xfId="62" applyFill="1" applyBorder="1">
      <alignment/>
      <protection/>
    </xf>
    <xf numFmtId="0" fontId="44" fillId="0" borderId="15" xfId="62" applyFill="1" applyBorder="1">
      <alignment/>
      <protection/>
    </xf>
    <xf numFmtId="0" fontId="44" fillId="0" borderId="118" xfId="62" applyFill="1" applyBorder="1">
      <alignment/>
      <protection/>
    </xf>
    <xf numFmtId="0" fontId="44" fillId="0" borderId="16" xfId="62" applyFill="1" applyBorder="1">
      <alignment/>
      <protection/>
    </xf>
    <xf numFmtId="183" fontId="44" fillId="0" borderId="30" xfId="48" applyNumberFormat="1" applyFont="1" applyFill="1" applyBorder="1" applyAlignment="1">
      <alignment/>
    </xf>
    <xf numFmtId="183" fontId="44" fillId="0" borderId="25" xfId="48" applyNumberFormat="1" applyFont="1" applyFill="1" applyBorder="1" applyAlignment="1">
      <alignment/>
    </xf>
    <xf numFmtId="183" fontId="44" fillId="0" borderId="119" xfId="48" applyNumberFormat="1" applyFont="1" applyFill="1" applyBorder="1" applyAlignment="1">
      <alignment/>
    </xf>
    <xf numFmtId="183" fontId="44" fillId="0" borderId="11" xfId="48" applyNumberFormat="1" applyFont="1" applyFill="1" applyBorder="1" applyAlignment="1">
      <alignment/>
    </xf>
    <xf numFmtId="183" fontId="44" fillId="0" borderId="117" xfId="48" applyNumberFormat="1" applyFont="1" applyFill="1" applyBorder="1" applyAlignment="1">
      <alignment/>
    </xf>
    <xf numFmtId="183" fontId="44" fillId="0" borderId="15" xfId="48" applyNumberFormat="1" applyFont="1" applyFill="1" applyBorder="1" applyAlignment="1">
      <alignment/>
    </xf>
    <xf numFmtId="183" fontId="44" fillId="0" borderId="12" xfId="48" applyNumberFormat="1" applyFont="1" applyFill="1" applyBorder="1" applyAlignment="1">
      <alignment/>
    </xf>
    <xf numFmtId="183" fontId="44" fillId="0" borderId="36" xfId="48" applyNumberFormat="1" applyFont="1" applyFill="1" applyBorder="1" applyAlignment="1">
      <alignment/>
    </xf>
    <xf numFmtId="183" fontId="44" fillId="0" borderId="20" xfId="48" applyNumberFormat="1" applyFont="1" applyFill="1" applyBorder="1" applyAlignment="1">
      <alignment/>
    </xf>
    <xf numFmtId="38" fontId="44" fillId="0" borderId="24" xfId="48" applyFont="1" applyFill="1" applyBorder="1" applyAlignment="1">
      <alignment/>
    </xf>
    <xf numFmtId="38" fontId="44" fillId="0" borderId="29" xfId="48" applyFont="1" applyFill="1" applyBorder="1" applyAlignment="1">
      <alignment/>
    </xf>
    <xf numFmtId="38" fontId="44" fillId="0" borderId="22" xfId="48" applyFont="1" applyFill="1" applyBorder="1" applyAlignment="1">
      <alignment/>
    </xf>
    <xf numFmtId="176" fontId="30" fillId="0" borderId="64" xfId="0" applyNumberFormat="1" applyFont="1" applyFill="1" applyBorder="1" applyAlignment="1">
      <alignment horizontal="distributed"/>
    </xf>
    <xf numFmtId="176" fontId="30" fillId="0" borderId="72" xfId="0" applyNumberFormat="1" applyFont="1" applyFill="1" applyBorder="1" applyAlignment="1">
      <alignment horizontal="distributed"/>
    </xf>
    <xf numFmtId="176" fontId="27" fillId="0" borderId="64" xfId="0" applyNumberFormat="1" applyFont="1" applyFill="1" applyBorder="1" applyAlignment="1">
      <alignment horizontal="right"/>
    </xf>
    <xf numFmtId="176" fontId="27" fillId="0" borderId="7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8" fontId="42" fillId="0" borderId="0" xfId="48" applyFont="1" applyFill="1" applyAlignment="1">
      <alignment horizontal="centerContinuous"/>
    </xf>
    <xf numFmtId="38" fontId="59" fillId="0" borderId="0" xfId="50" applyFont="1" applyFill="1" applyAlignment="1" applyProtection="1">
      <alignment horizontal="centerContinuous"/>
      <protection locked="0"/>
    </xf>
    <xf numFmtId="0" fontId="0" fillId="0" borderId="0" xfId="0" applyFill="1" applyAlignment="1">
      <alignment horizontal="left"/>
    </xf>
    <xf numFmtId="38" fontId="35" fillId="0" borderId="120" xfId="48" applyNumberFormat="1" applyFont="1" applyFill="1" applyBorder="1" applyAlignment="1" applyProtection="1">
      <alignment/>
      <protection locked="0"/>
    </xf>
    <xf numFmtId="38" fontId="35" fillId="0" borderId="121" xfId="48" applyNumberFormat="1" applyFont="1" applyFill="1" applyBorder="1" applyAlignment="1" applyProtection="1">
      <alignment/>
      <protection locked="0"/>
    </xf>
    <xf numFmtId="38" fontId="35" fillId="0" borderId="120" xfId="48" applyNumberFormat="1" applyFont="1" applyFill="1" applyBorder="1" applyAlignment="1" applyProtection="1">
      <alignment/>
      <protection locked="0"/>
    </xf>
    <xf numFmtId="0" fontId="64" fillId="0" borderId="70" xfId="0" applyFont="1" applyFill="1" applyBorder="1" applyAlignment="1">
      <alignment horizontal="left" vertical="center"/>
    </xf>
    <xf numFmtId="0" fontId="15" fillId="0" borderId="70" xfId="0" applyFont="1" applyFill="1" applyBorder="1" applyAlignment="1">
      <alignment horizontal="left" vertical="center"/>
    </xf>
    <xf numFmtId="0" fontId="0" fillId="0" borderId="48" xfId="0" applyFill="1" applyBorder="1" applyAlignment="1">
      <alignment/>
    </xf>
    <xf numFmtId="0" fontId="16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38" fontId="30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/>
    </xf>
    <xf numFmtId="0" fontId="36" fillId="0" borderId="67" xfId="0" applyFont="1" applyFill="1" applyBorder="1" applyAlignment="1">
      <alignment horizontal="left" vertical="center" wrapText="1"/>
    </xf>
    <xf numFmtId="0" fontId="36" fillId="0" borderId="47" xfId="0" applyFont="1" applyFill="1" applyBorder="1" applyAlignment="1">
      <alignment horizontal="left" vertical="center" wrapText="1"/>
    </xf>
    <xf numFmtId="0" fontId="36" fillId="0" borderId="58" xfId="0" applyFont="1" applyFill="1" applyBorder="1" applyAlignment="1">
      <alignment horizontal="left" vertical="center" wrapText="1"/>
    </xf>
    <xf numFmtId="0" fontId="36" fillId="0" borderId="48" xfId="0" applyFont="1" applyFill="1" applyBorder="1" applyAlignment="1">
      <alignment horizontal="left" vertical="center" wrapText="1"/>
    </xf>
    <xf numFmtId="0" fontId="30" fillId="0" borderId="69" xfId="0" applyFont="1" applyFill="1" applyBorder="1" applyAlignment="1">
      <alignment horizontal="center" vertical="center" wrapText="1"/>
    </xf>
    <xf numFmtId="38" fontId="30" fillId="0" borderId="69" xfId="0" applyNumberFormat="1" applyFont="1" applyFill="1" applyBorder="1" applyAlignment="1">
      <alignment horizontal="center" vertical="center"/>
    </xf>
    <xf numFmtId="38" fontId="30" fillId="0" borderId="97" xfId="0" applyNumberFormat="1" applyFont="1" applyFill="1" applyBorder="1" applyAlignment="1">
      <alignment horizontal="center" vertical="center"/>
    </xf>
    <xf numFmtId="0" fontId="9" fillId="37" borderId="40" xfId="0" applyFont="1" applyFill="1" applyBorder="1" applyAlignment="1">
      <alignment horizontal="right" vertical="center" wrapText="1"/>
    </xf>
    <xf numFmtId="0" fontId="9" fillId="37" borderId="66" xfId="0" applyFont="1" applyFill="1" applyBorder="1" applyAlignment="1">
      <alignment horizontal="right" vertical="center" wrapText="1"/>
    </xf>
    <xf numFmtId="0" fontId="9" fillId="37" borderId="70" xfId="0" applyFont="1" applyFill="1" applyBorder="1" applyAlignment="1">
      <alignment horizontal="right" vertical="center" wrapText="1"/>
    </xf>
    <xf numFmtId="0" fontId="9" fillId="37" borderId="71" xfId="0" applyFont="1" applyFill="1" applyBorder="1" applyAlignment="1">
      <alignment horizontal="right" vertical="center" wrapText="1"/>
    </xf>
    <xf numFmtId="0" fontId="9" fillId="37" borderId="64" xfId="0" applyFont="1" applyFill="1" applyBorder="1" applyAlignment="1">
      <alignment horizontal="right" vertical="center" wrapText="1"/>
    </xf>
    <xf numFmtId="0" fontId="9" fillId="37" borderId="69" xfId="0" applyFont="1" applyFill="1" applyBorder="1" applyAlignment="1">
      <alignment horizontal="right" vertical="center" wrapText="1"/>
    </xf>
    <xf numFmtId="176" fontId="35" fillId="0" borderId="97" xfId="0" applyNumberFormat="1" applyFont="1" applyFill="1" applyBorder="1" applyAlignment="1">
      <alignment horizontal="right" vertical="center" wrapText="1"/>
    </xf>
    <xf numFmtId="176" fontId="35" fillId="0" borderId="122" xfId="0" applyNumberFormat="1" applyFont="1" applyFill="1" applyBorder="1" applyAlignment="1">
      <alignment horizontal="right" vertical="center" wrapText="1"/>
    </xf>
    <xf numFmtId="176" fontId="35" fillId="0" borderId="123" xfId="0" applyNumberFormat="1" applyFont="1" applyFill="1" applyBorder="1" applyAlignment="1">
      <alignment horizontal="right" vertical="center" wrapText="1"/>
    </xf>
    <xf numFmtId="176" fontId="35" fillId="0" borderId="99" xfId="0" applyNumberFormat="1" applyFont="1" applyFill="1" applyBorder="1" applyAlignment="1">
      <alignment horizontal="right" vertical="center" wrapText="1"/>
    </xf>
    <xf numFmtId="176" fontId="35" fillId="0" borderId="98" xfId="0" applyNumberFormat="1" applyFont="1" applyFill="1" applyBorder="1" applyAlignment="1">
      <alignment horizontal="right" vertical="center" wrapText="1"/>
    </xf>
    <xf numFmtId="176" fontId="35" fillId="0" borderId="70" xfId="0" applyNumberFormat="1" applyFont="1" applyFill="1" applyBorder="1" applyAlignment="1">
      <alignment horizontal="right" vertical="center" wrapText="1"/>
    </xf>
    <xf numFmtId="176" fontId="35" fillId="0" borderId="66" xfId="0" applyNumberFormat="1" applyFont="1" applyFill="1" applyBorder="1" applyAlignment="1">
      <alignment horizontal="right" vertical="center" wrapText="1"/>
    </xf>
    <xf numFmtId="176" fontId="35" fillId="0" borderId="71" xfId="0" applyNumberFormat="1" applyFont="1" applyFill="1" applyBorder="1" applyAlignment="1">
      <alignment horizontal="right" vertical="center" wrapText="1"/>
    </xf>
    <xf numFmtId="176" fontId="35" fillId="0" borderId="69" xfId="0" applyNumberFormat="1" applyFont="1" applyFill="1" applyBorder="1" applyAlignment="1">
      <alignment horizontal="right" vertical="center" wrapText="1"/>
    </xf>
    <xf numFmtId="176" fontId="9" fillId="0" borderId="70" xfId="0" applyNumberFormat="1" applyFont="1" applyFill="1" applyBorder="1" applyAlignment="1">
      <alignment horizontal="right" vertical="center" wrapText="1"/>
    </xf>
    <xf numFmtId="0" fontId="69" fillId="0" borderId="0" xfId="0" applyFont="1" applyFill="1" applyAlignment="1">
      <alignment/>
    </xf>
    <xf numFmtId="176" fontId="64" fillId="0" borderId="0" xfId="0" applyNumberFormat="1" applyFont="1" applyFill="1" applyAlignment="1">
      <alignment horizontal="right"/>
    </xf>
    <xf numFmtId="176" fontId="35" fillId="0" borderId="65" xfId="0" applyNumberFormat="1" applyFont="1" applyFill="1" applyBorder="1" applyAlignment="1">
      <alignment horizontal="right" vertical="center" wrapText="1"/>
    </xf>
    <xf numFmtId="176" fontId="35" fillId="0" borderId="43" xfId="0" applyNumberFormat="1" applyFont="1" applyFill="1" applyBorder="1" applyAlignment="1">
      <alignment horizontal="right" vertical="center" wrapText="1"/>
    </xf>
    <xf numFmtId="0" fontId="9" fillId="37" borderId="65" xfId="0" applyFont="1" applyFill="1" applyBorder="1" applyAlignment="1">
      <alignment horizontal="right" vertical="center" wrapText="1"/>
    </xf>
    <xf numFmtId="176" fontId="35" fillId="0" borderId="42" xfId="0" applyNumberFormat="1" applyFont="1" applyFill="1" applyBorder="1" applyAlignment="1">
      <alignment horizontal="right" vertical="center" wrapText="1"/>
    </xf>
    <xf numFmtId="176" fontId="35" fillId="0" borderId="38" xfId="0" applyNumberFormat="1" applyFont="1" applyFill="1" applyBorder="1" applyAlignment="1">
      <alignment horizontal="right" vertical="center" wrapText="1"/>
    </xf>
    <xf numFmtId="176" fontId="35" fillId="0" borderId="40" xfId="0" applyNumberFormat="1" applyFont="1" applyFill="1" applyBorder="1" applyAlignment="1">
      <alignment horizontal="right" vertical="center" wrapText="1"/>
    </xf>
    <xf numFmtId="176" fontId="35" fillId="0" borderId="48" xfId="0" applyNumberFormat="1" applyFont="1" applyFill="1" applyBorder="1" applyAlignment="1">
      <alignment horizontal="right" vertical="center" wrapText="1"/>
    </xf>
    <xf numFmtId="0" fontId="9" fillId="37" borderId="120" xfId="0" applyFont="1" applyFill="1" applyBorder="1" applyAlignment="1">
      <alignment horizontal="right" vertical="center" wrapText="1"/>
    </xf>
    <xf numFmtId="0" fontId="10" fillId="0" borderId="48" xfId="0" applyFont="1" applyFill="1" applyBorder="1" applyAlignment="1">
      <alignment horizontal="left" vertical="center" wrapText="1"/>
    </xf>
    <xf numFmtId="184" fontId="9" fillId="37" borderId="40" xfId="0" applyNumberFormat="1" applyFont="1" applyFill="1" applyBorder="1" applyAlignment="1">
      <alignment/>
    </xf>
    <xf numFmtId="38" fontId="9" fillId="37" borderId="40" xfId="48" applyFont="1" applyFill="1" applyBorder="1" applyAlignment="1">
      <alignment/>
    </xf>
    <xf numFmtId="0" fontId="26" fillId="37" borderId="40" xfId="0" applyFont="1" applyFill="1" applyBorder="1" applyAlignment="1">
      <alignment horizontal="distributed"/>
    </xf>
    <xf numFmtId="184" fontId="26" fillId="37" borderId="40" xfId="42" applyNumberFormat="1" applyFont="1" applyFill="1" applyBorder="1" applyAlignment="1">
      <alignment horizontal="right"/>
    </xf>
    <xf numFmtId="184" fontId="9" fillId="37" borderId="65" xfId="0" applyNumberFormat="1" applyFont="1" applyFill="1" applyBorder="1" applyAlignment="1">
      <alignment/>
    </xf>
    <xf numFmtId="176" fontId="9" fillId="37" borderId="40" xfId="48" applyNumberFormat="1" applyFont="1" applyFill="1" applyBorder="1" applyAlignment="1">
      <alignment/>
    </xf>
    <xf numFmtId="176" fontId="9" fillId="37" borderId="65" xfId="48" applyNumberFormat="1" applyFont="1" applyFill="1" applyBorder="1" applyAlignment="1">
      <alignment/>
    </xf>
    <xf numFmtId="0" fontId="26" fillId="37" borderId="65" xfId="0" applyFont="1" applyFill="1" applyBorder="1" applyAlignment="1">
      <alignment horizontal="distributed"/>
    </xf>
    <xf numFmtId="184" fontId="9" fillId="37" borderId="58" xfId="0" applyNumberFormat="1" applyFont="1" applyFill="1" applyBorder="1" applyAlignment="1">
      <alignment/>
    </xf>
    <xf numFmtId="176" fontId="9" fillId="37" borderId="58" xfId="48" applyNumberFormat="1" applyFont="1" applyFill="1" applyBorder="1" applyAlignment="1">
      <alignment/>
    </xf>
    <xf numFmtId="0" fontId="26" fillId="37" borderId="58" xfId="0" applyFont="1" applyFill="1" applyBorder="1" applyAlignment="1">
      <alignment horizontal="distributed"/>
    </xf>
    <xf numFmtId="184" fontId="9" fillId="37" borderId="41" xfId="0" applyNumberFormat="1" applyFont="1" applyFill="1" applyBorder="1" applyAlignment="1">
      <alignment/>
    </xf>
    <xf numFmtId="176" fontId="9" fillId="37" borderId="41" xfId="48" applyNumberFormat="1" applyFont="1" applyFill="1" applyBorder="1" applyAlignment="1">
      <alignment/>
    </xf>
    <xf numFmtId="0" fontId="26" fillId="37" borderId="41" xfId="0" applyFont="1" applyFill="1" applyBorder="1" applyAlignment="1">
      <alignment horizontal="distributed"/>
    </xf>
    <xf numFmtId="176" fontId="27" fillId="0" borderId="23" xfId="48" applyNumberFormat="1" applyFont="1" applyFill="1" applyBorder="1" applyAlignment="1">
      <alignment horizontal="right"/>
    </xf>
    <xf numFmtId="176" fontId="31" fillId="0" borderId="10" xfId="0" applyNumberFormat="1" applyFont="1" applyFill="1" applyBorder="1" applyAlignment="1">
      <alignment horizontal="right"/>
    </xf>
    <xf numFmtId="176" fontId="27" fillId="0" borderId="69" xfId="48" applyNumberFormat="1" applyFont="1" applyFill="1" applyBorder="1" applyAlignment="1">
      <alignment horizontal="right"/>
    </xf>
    <xf numFmtId="176" fontId="27" fillId="0" borderId="120" xfId="48" applyNumberFormat="1" applyFont="1" applyFill="1" applyBorder="1" applyAlignment="1">
      <alignment horizontal="right"/>
    </xf>
    <xf numFmtId="0" fontId="52" fillId="0" borderId="0" xfId="0" applyFont="1" applyAlignment="1">
      <alignment horizontal="left" readingOrder="1"/>
    </xf>
    <xf numFmtId="0" fontId="112" fillId="0" borderId="0" xfId="0" applyFont="1" applyBorder="1" applyAlignment="1" applyProtection="1">
      <alignment horizontal="left" vertical="center"/>
      <protection locked="0"/>
    </xf>
    <xf numFmtId="0" fontId="112" fillId="0" borderId="64" xfId="0" applyFont="1" applyBorder="1" applyAlignment="1" applyProtection="1">
      <alignment horizontal="left" vertical="center"/>
      <protection locked="0"/>
    </xf>
    <xf numFmtId="0" fontId="0" fillId="0" borderId="48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34" fillId="0" borderId="0" xfId="0" applyFont="1" applyFill="1" applyAlignment="1">
      <alignment vertical="center"/>
    </xf>
    <xf numFmtId="177" fontId="34" fillId="0" borderId="0" xfId="0" applyNumberFormat="1" applyFont="1" applyFill="1" applyAlignment="1">
      <alignment vertical="center"/>
    </xf>
    <xf numFmtId="182" fontId="35" fillId="0" borderId="0" xfId="0" applyNumberFormat="1" applyFont="1" applyFill="1" applyAlignment="1">
      <alignment/>
    </xf>
    <xf numFmtId="182" fontId="35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horizontal="center"/>
    </xf>
    <xf numFmtId="177" fontId="35" fillId="0" borderId="40" xfId="0" applyNumberFormat="1" applyFont="1" applyFill="1" applyBorder="1" applyAlignment="1">
      <alignment/>
    </xf>
    <xf numFmtId="177" fontId="113" fillId="0" borderId="40" xfId="0" applyNumberFormat="1" applyFont="1" applyFill="1" applyBorder="1" applyAlignment="1">
      <alignment/>
    </xf>
    <xf numFmtId="0" fontId="21" fillId="0" borderId="41" xfId="0" applyFont="1" applyFill="1" applyBorder="1" applyAlignment="1">
      <alignment/>
    </xf>
    <xf numFmtId="0" fontId="15" fillId="0" borderId="47" xfId="0" applyFont="1" applyFill="1" applyBorder="1" applyAlignment="1">
      <alignment/>
    </xf>
    <xf numFmtId="0" fontId="114" fillId="0" borderId="47" xfId="0" applyFont="1" applyFill="1" applyBorder="1" applyAlignment="1">
      <alignment/>
    </xf>
    <xf numFmtId="0" fontId="112" fillId="0" borderId="58" xfId="0" applyFont="1" applyFill="1" applyBorder="1" applyAlignment="1">
      <alignment/>
    </xf>
    <xf numFmtId="0" fontId="112" fillId="0" borderId="124" xfId="0" applyFont="1" applyFill="1" applyBorder="1" applyAlignment="1">
      <alignment/>
    </xf>
    <xf numFmtId="181" fontId="34" fillId="0" borderId="0" xfId="0" applyNumberFormat="1" applyFont="1" applyFill="1" applyAlignment="1">
      <alignment/>
    </xf>
    <xf numFmtId="181" fontId="15" fillId="0" borderId="0" xfId="0" applyNumberFormat="1" applyFont="1" applyFill="1" applyAlignment="1">
      <alignment/>
    </xf>
    <xf numFmtId="181" fontId="34" fillId="0" borderId="40" xfId="0" applyNumberFormat="1" applyFont="1" applyFill="1" applyBorder="1" applyAlignment="1">
      <alignment/>
    </xf>
    <xf numFmtId="181" fontId="35" fillId="0" borderId="40" xfId="0" applyNumberFormat="1" applyFont="1" applyFill="1" applyBorder="1" applyAlignment="1">
      <alignment/>
    </xf>
    <xf numFmtId="181" fontId="34" fillId="0" borderId="40" xfId="0" applyNumberFormat="1" applyFont="1" applyFill="1" applyBorder="1" applyAlignment="1">
      <alignment vertical="center"/>
    </xf>
    <xf numFmtId="181" fontId="0" fillId="0" borderId="40" xfId="0" applyNumberFormat="1" applyFont="1" applyFill="1" applyBorder="1" applyAlignment="1">
      <alignment/>
    </xf>
    <xf numFmtId="181" fontId="34" fillId="0" borderId="41" xfId="0" applyNumberFormat="1" applyFont="1" applyFill="1" applyBorder="1" applyAlignment="1">
      <alignment/>
    </xf>
    <xf numFmtId="181" fontId="34" fillId="0" borderId="47" xfId="0" applyNumberFormat="1" applyFont="1" applyFill="1" applyBorder="1" applyAlignment="1">
      <alignment/>
    </xf>
    <xf numFmtId="181" fontId="0" fillId="0" borderId="58" xfId="0" applyNumberFormat="1" applyFont="1" applyFill="1" applyBorder="1" applyAlignment="1">
      <alignment/>
    </xf>
    <xf numFmtId="0" fontId="33" fillId="0" borderId="0" xfId="0" applyFont="1" applyFill="1" applyAlignment="1" applyProtection="1">
      <alignment horizontal="center"/>
      <protection locked="0"/>
    </xf>
    <xf numFmtId="0" fontId="44" fillId="0" borderId="0" xfId="0" applyFont="1" applyFill="1" applyAlignment="1" applyProtection="1">
      <alignment/>
      <protection locked="0"/>
    </xf>
    <xf numFmtId="0" fontId="58" fillId="0" borderId="0" xfId="0" applyFont="1" applyAlignment="1">
      <alignment horizontal="center" vertical="center"/>
    </xf>
    <xf numFmtId="0" fontId="44" fillId="0" borderId="28" xfId="0" applyFont="1" applyFill="1" applyBorder="1" applyAlignment="1">
      <alignment horizontal="left" vertical="center"/>
    </xf>
    <xf numFmtId="0" fontId="44" fillId="0" borderId="70" xfId="0" applyFont="1" applyFill="1" applyBorder="1" applyAlignment="1">
      <alignment horizontal="left" vertical="center"/>
    </xf>
    <xf numFmtId="0" fontId="0" fillId="0" borderId="42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66" xfId="0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 applyProtection="1">
      <alignment horizontal="center" vertical="center" wrapText="1"/>
      <protection locked="0"/>
    </xf>
    <xf numFmtId="0" fontId="0" fillId="0" borderId="67" xfId="0" applyFont="1" applyBorder="1" applyAlignment="1" applyProtection="1">
      <alignment horizontal="center" vertical="center" wrapText="1"/>
      <protection locked="0"/>
    </xf>
    <xf numFmtId="0" fontId="0" fillId="0" borderId="68" xfId="0" applyFont="1" applyBorder="1" applyAlignment="1" applyProtection="1">
      <alignment horizontal="center" vertical="center" wrapText="1"/>
      <protection locked="0"/>
    </xf>
    <xf numFmtId="0" fontId="0" fillId="0" borderId="69" xfId="0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66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64" xfId="0" applyFont="1" applyBorder="1" applyAlignment="1" applyProtection="1">
      <alignment horizontal="center" vertical="center"/>
      <protection locked="0"/>
    </xf>
    <xf numFmtId="0" fontId="0" fillId="0" borderId="67" xfId="0" applyFont="1" applyBorder="1" applyAlignment="1" applyProtection="1">
      <alignment horizontal="center" vertical="center"/>
      <protection locked="0"/>
    </xf>
    <xf numFmtId="0" fontId="0" fillId="0" borderId="68" xfId="0" applyFont="1" applyBorder="1" applyAlignment="1" applyProtection="1">
      <alignment horizontal="center" vertical="center"/>
      <protection locked="0"/>
    </xf>
    <xf numFmtId="0" fontId="0" fillId="0" borderId="69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70" xfId="0" applyFont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176" fontId="35" fillId="0" borderId="38" xfId="48" applyNumberFormat="1" applyFont="1" applyFill="1" applyBorder="1" applyAlignment="1" applyProtection="1">
      <alignment/>
      <protection locked="0"/>
    </xf>
    <xf numFmtId="176" fontId="35" fillId="0" borderId="70" xfId="48" applyNumberFormat="1" applyFont="1" applyFill="1" applyBorder="1" applyAlignment="1" applyProtection="1">
      <alignment/>
      <protection locked="0"/>
    </xf>
    <xf numFmtId="176" fontId="35" fillId="0" borderId="43" xfId="48" applyNumberFormat="1" applyFont="1" applyFill="1" applyBorder="1" applyAlignment="1">
      <alignment wrapText="1"/>
    </xf>
    <xf numFmtId="176" fontId="35" fillId="0" borderId="71" xfId="48" applyNumberFormat="1" applyFont="1" applyFill="1" applyBorder="1" applyAlignment="1">
      <alignment wrapText="1"/>
    </xf>
    <xf numFmtId="185" fontId="35" fillId="0" borderId="121" xfId="48" applyNumberFormat="1" applyFont="1" applyFill="1" applyBorder="1" applyAlignment="1">
      <alignment horizontal="right"/>
    </xf>
    <xf numFmtId="185" fontId="35" fillId="0" borderId="125" xfId="48" applyNumberFormat="1" applyFont="1" applyFill="1" applyBorder="1" applyAlignment="1">
      <alignment horizontal="right"/>
    </xf>
    <xf numFmtId="38" fontId="30" fillId="0" borderId="38" xfId="48" applyFont="1" applyFill="1" applyBorder="1" applyAlignment="1">
      <alignment horizontal="center" vertical="center" wrapText="1"/>
    </xf>
    <xf numFmtId="38" fontId="30" fillId="0" borderId="70" xfId="48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left" vertical="center"/>
    </xf>
    <xf numFmtId="0" fontId="15" fillId="0" borderId="66" xfId="0" applyFont="1" applyFill="1" applyBorder="1" applyAlignment="1">
      <alignment horizontal="left" vertical="center"/>
    </xf>
    <xf numFmtId="0" fontId="15" fillId="0" borderId="68" xfId="0" applyFont="1" applyFill="1" applyBorder="1" applyAlignment="1">
      <alignment horizontal="left" vertical="center"/>
    </xf>
    <xf numFmtId="0" fontId="15" fillId="0" borderId="69" xfId="0" applyFont="1" applyFill="1" applyBorder="1" applyAlignment="1">
      <alignment horizontal="left" vertical="center"/>
    </xf>
    <xf numFmtId="38" fontId="30" fillId="0" borderId="39" xfId="48" applyFont="1" applyFill="1" applyBorder="1" applyAlignment="1">
      <alignment horizontal="center"/>
    </xf>
    <xf numFmtId="38" fontId="30" fillId="0" borderId="28" xfId="48" applyFont="1" applyFill="1" applyBorder="1" applyAlignment="1">
      <alignment horizontal="center"/>
    </xf>
    <xf numFmtId="38" fontId="30" fillId="0" borderId="70" xfId="48" applyFont="1" applyFill="1" applyBorder="1" applyAlignment="1">
      <alignment horizontal="center"/>
    </xf>
    <xf numFmtId="176" fontId="35" fillId="0" borderId="28" xfId="48" applyNumberFormat="1" applyFont="1" applyFill="1" applyBorder="1" applyAlignment="1" applyProtection="1">
      <alignment/>
      <protection locked="0"/>
    </xf>
    <xf numFmtId="0" fontId="15" fillId="0" borderId="42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38" fontId="30" fillId="0" borderId="28" xfId="48" applyFont="1" applyFill="1" applyBorder="1" applyAlignment="1">
      <alignment horizontal="center" vertical="center" wrapText="1"/>
    </xf>
    <xf numFmtId="176" fontId="35" fillId="0" borderId="126" xfId="48" applyNumberFormat="1" applyFont="1" applyFill="1" applyBorder="1" applyAlignment="1">
      <alignment wrapText="1"/>
    </xf>
    <xf numFmtId="0" fontId="11" fillId="0" borderId="38" xfId="0" applyFont="1" applyFill="1" applyBorder="1" applyAlignment="1" applyProtection="1">
      <alignment vertical="center"/>
      <protection locked="0"/>
    </xf>
    <xf numFmtId="0" fontId="11" fillId="0" borderId="28" xfId="0" applyFont="1" applyFill="1" applyBorder="1" applyAlignment="1" applyProtection="1">
      <alignment vertical="center"/>
      <protection locked="0"/>
    </xf>
    <xf numFmtId="176" fontId="35" fillId="0" borderId="38" xfId="48" applyNumberFormat="1" applyFont="1" applyFill="1" applyBorder="1" applyAlignment="1" applyProtection="1">
      <alignment wrapText="1"/>
      <protection locked="0"/>
    </xf>
    <xf numFmtId="176" fontId="35" fillId="0" borderId="70" xfId="48" applyNumberFormat="1" applyFont="1" applyFill="1" applyBorder="1" applyAlignment="1" applyProtection="1">
      <alignment wrapText="1"/>
      <protection locked="0"/>
    </xf>
    <xf numFmtId="38" fontId="30" fillId="0" borderId="38" xfId="48" applyFont="1" applyFill="1" applyBorder="1" applyAlignment="1">
      <alignment horizontal="center"/>
    </xf>
    <xf numFmtId="0" fontId="0" fillId="0" borderId="73" xfId="0" applyFill="1" applyBorder="1" applyAlignment="1">
      <alignment/>
    </xf>
    <xf numFmtId="0" fontId="4" fillId="0" borderId="41" xfId="0" applyFont="1" applyFill="1" applyBorder="1" applyAlignment="1">
      <alignment horizontal="center" vertical="center" textRotation="255"/>
    </xf>
    <xf numFmtId="0" fontId="4" fillId="0" borderId="47" xfId="0" applyFont="1" applyFill="1" applyBorder="1" applyAlignment="1">
      <alignment horizontal="center" vertical="center" textRotation="255"/>
    </xf>
    <xf numFmtId="0" fontId="4" fillId="0" borderId="58" xfId="0" applyFont="1" applyFill="1" applyBorder="1" applyAlignment="1">
      <alignment horizontal="center" vertical="center" textRotation="255"/>
    </xf>
    <xf numFmtId="0" fontId="4" fillId="0" borderId="28" xfId="0" applyFont="1" applyFill="1" applyBorder="1" applyAlignment="1">
      <alignment horizontal="left" vertical="center"/>
    </xf>
    <xf numFmtId="0" fontId="0" fillId="0" borderId="70" xfId="0" applyFill="1" applyBorder="1" applyAlignment="1">
      <alignment/>
    </xf>
    <xf numFmtId="0" fontId="36" fillId="0" borderId="42" xfId="0" applyFont="1" applyFill="1" applyBorder="1" applyAlignment="1">
      <alignment horizontal="left" vertical="center"/>
    </xf>
    <xf numFmtId="0" fontId="36" fillId="0" borderId="44" xfId="0" applyFont="1" applyFill="1" applyBorder="1" applyAlignment="1">
      <alignment horizontal="left" vertical="center"/>
    </xf>
    <xf numFmtId="0" fontId="36" fillId="0" borderId="67" xfId="0" applyFont="1" applyFill="1" applyBorder="1" applyAlignment="1">
      <alignment horizontal="left" vertical="center"/>
    </xf>
    <xf numFmtId="0" fontId="36" fillId="0" borderId="68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/>
    </xf>
    <xf numFmtId="0" fontId="0" fillId="0" borderId="70" xfId="0" applyFill="1" applyBorder="1" applyAlignment="1">
      <alignment horizontal="left"/>
    </xf>
    <xf numFmtId="0" fontId="36" fillId="0" borderId="28" xfId="0" applyFont="1" applyFill="1" applyBorder="1" applyAlignment="1">
      <alignment horizontal="left" vertical="center"/>
    </xf>
    <xf numFmtId="0" fontId="36" fillId="0" borderId="70" xfId="0" applyFont="1" applyFill="1" applyBorder="1" applyAlignment="1">
      <alignment horizontal="left" vertical="center"/>
    </xf>
    <xf numFmtId="0" fontId="36" fillId="0" borderId="66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left" vertical="center" wrapText="1"/>
    </xf>
    <xf numFmtId="0" fontId="36" fillId="0" borderId="70" xfId="0" applyFont="1" applyFill="1" applyBorder="1" applyAlignment="1">
      <alignment horizontal="left" vertical="center" wrapText="1"/>
    </xf>
    <xf numFmtId="0" fontId="36" fillId="0" borderId="38" xfId="0" applyFont="1" applyFill="1" applyBorder="1" applyAlignment="1">
      <alignment vertical="center" wrapText="1"/>
    </xf>
    <xf numFmtId="0" fontId="36" fillId="0" borderId="70" xfId="0" applyFont="1" applyFill="1" applyBorder="1" applyAlignment="1">
      <alignment vertical="center" wrapText="1"/>
    </xf>
    <xf numFmtId="0" fontId="0" fillId="0" borderId="28" xfId="0" applyFill="1" applyBorder="1" applyAlignment="1">
      <alignment/>
    </xf>
    <xf numFmtId="0" fontId="38" fillId="0" borderId="127" xfId="0" applyFont="1" applyFill="1" applyBorder="1" applyAlignment="1">
      <alignment horizontal="center"/>
    </xf>
    <xf numFmtId="0" fontId="38" fillId="0" borderId="128" xfId="0" applyFont="1" applyFill="1" applyBorder="1" applyAlignment="1">
      <alignment horizontal="center"/>
    </xf>
    <xf numFmtId="0" fontId="38" fillId="0" borderId="129" xfId="0" applyFont="1" applyFill="1" applyBorder="1" applyAlignment="1">
      <alignment horizontal="center"/>
    </xf>
    <xf numFmtId="0" fontId="38" fillId="0" borderId="130" xfId="0" applyFont="1" applyFill="1" applyBorder="1" applyAlignment="1">
      <alignment horizontal="center"/>
    </xf>
    <xf numFmtId="0" fontId="38" fillId="0" borderId="131" xfId="0" applyFont="1" applyFill="1" applyBorder="1" applyAlignment="1">
      <alignment horizontal="center"/>
    </xf>
    <xf numFmtId="0" fontId="38" fillId="0" borderId="132" xfId="0" applyFont="1" applyFill="1" applyBorder="1" applyAlignment="1">
      <alignment horizontal="center"/>
    </xf>
    <xf numFmtId="0" fontId="36" fillId="0" borderId="28" xfId="0" applyFont="1" applyFill="1" applyBorder="1" applyAlignment="1">
      <alignment horizontal="left" vertical="center" wrapText="1"/>
    </xf>
    <xf numFmtId="176" fontId="35" fillId="0" borderId="38" xfId="49" applyNumberFormat="1" applyFont="1" applyFill="1" applyBorder="1" applyAlignment="1" applyProtection="1">
      <alignment wrapText="1"/>
      <protection locked="0"/>
    </xf>
    <xf numFmtId="176" fontId="35" fillId="0" borderId="70" xfId="49" applyNumberFormat="1" applyFont="1" applyFill="1" applyBorder="1" applyAlignment="1" applyProtection="1">
      <alignment wrapText="1"/>
      <protection locked="0"/>
    </xf>
    <xf numFmtId="0" fontId="10" fillId="0" borderId="28" xfId="0" applyFont="1" applyFill="1" applyBorder="1" applyAlignment="1" applyProtection="1">
      <alignment horizontal="distributed" vertical="center"/>
      <protection locked="0"/>
    </xf>
    <xf numFmtId="0" fontId="6" fillId="0" borderId="28" xfId="0" applyFont="1" applyFill="1" applyBorder="1" applyAlignment="1" applyProtection="1">
      <alignment horizontal="distributed" vertical="center"/>
      <protection locked="0"/>
    </xf>
    <xf numFmtId="185" fontId="35" fillId="0" borderId="133" xfId="48" applyNumberFormat="1" applyFont="1" applyFill="1" applyBorder="1" applyAlignment="1">
      <alignment horizontal="right"/>
    </xf>
    <xf numFmtId="0" fontId="36" fillId="0" borderId="121" xfId="0" applyFont="1" applyFill="1" applyBorder="1" applyAlignment="1">
      <alignment horizontal="left" vertical="center"/>
    </xf>
    <xf numFmtId="0" fontId="36" fillId="0" borderId="133" xfId="0" applyFont="1" applyFill="1" applyBorder="1" applyAlignment="1">
      <alignment horizontal="left" vertical="center"/>
    </xf>
    <xf numFmtId="0" fontId="36" fillId="0" borderId="125" xfId="0" applyFont="1" applyFill="1" applyBorder="1" applyAlignment="1">
      <alignment horizontal="left" vertical="center"/>
    </xf>
    <xf numFmtId="0" fontId="43" fillId="0" borderId="43" xfId="0" applyFont="1" applyFill="1" applyBorder="1" applyAlignment="1">
      <alignment horizontal="left" vertical="center" wrapText="1"/>
    </xf>
    <xf numFmtId="0" fontId="43" fillId="0" borderId="126" xfId="0" applyFont="1" applyFill="1" applyBorder="1" applyAlignment="1">
      <alignment horizontal="left" vertical="center" wrapText="1"/>
    </xf>
    <xf numFmtId="0" fontId="43" fillId="0" borderId="71" xfId="0" applyFont="1" applyFill="1" applyBorder="1" applyAlignment="1">
      <alignment horizontal="left" vertical="center" wrapText="1"/>
    </xf>
    <xf numFmtId="0" fontId="36" fillId="0" borderId="121" xfId="0" applyFont="1" applyFill="1" applyBorder="1" applyAlignment="1">
      <alignment horizontal="center" vertical="center"/>
    </xf>
    <xf numFmtId="0" fontId="36" fillId="0" borderId="13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181" fontId="15" fillId="0" borderId="42" xfId="0" applyNumberFormat="1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15" fillId="0" borderId="40" xfId="0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58" fillId="0" borderId="70" xfId="0" applyFont="1" applyFill="1" applyBorder="1" applyAlignment="1">
      <alignment horizontal="center" vertical="center"/>
    </xf>
    <xf numFmtId="0" fontId="114" fillId="0" borderId="38" xfId="0" applyFont="1" applyFill="1" applyBorder="1" applyAlignment="1">
      <alignment horizontal="center" vertical="center"/>
    </xf>
    <xf numFmtId="0" fontId="114" fillId="0" borderId="28" xfId="0" applyFont="1" applyFill="1" applyBorder="1" applyAlignment="1">
      <alignment horizontal="center" vertical="center"/>
    </xf>
    <xf numFmtId="0" fontId="114" fillId="0" borderId="70" xfId="0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left" wrapText="1"/>
    </xf>
    <xf numFmtId="0" fontId="36" fillId="0" borderId="43" xfId="0" applyFont="1" applyFill="1" applyBorder="1" applyAlignment="1">
      <alignment horizontal="left" vertical="center" wrapText="1"/>
    </xf>
    <xf numFmtId="0" fontId="36" fillId="0" borderId="126" xfId="0" applyFont="1" applyFill="1" applyBorder="1" applyAlignment="1">
      <alignment horizontal="left" vertical="center" wrapText="1"/>
    </xf>
    <xf numFmtId="0" fontId="36" fillId="0" borderId="71" xfId="0" applyFont="1" applyFill="1" applyBorder="1" applyAlignment="1">
      <alignment horizontal="left" vertical="center" wrapText="1"/>
    </xf>
    <xf numFmtId="0" fontId="36" fillId="0" borderId="121" xfId="0" applyFont="1" applyFill="1" applyBorder="1" applyAlignment="1">
      <alignment horizontal="left" vertical="center" wrapText="1"/>
    </xf>
    <xf numFmtId="0" fontId="36" fillId="0" borderId="133" xfId="0" applyFont="1" applyFill="1" applyBorder="1" applyAlignment="1">
      <alignment horizontal="left" vertical="center" wrapText="1"/>
    </xf>
    <xf numFmtId="0" fontId="36" fillId="0" borderId="125" xfId="0" applyFont="1" applyFill="1" applyBorder="1" applyAlignment="1">
      <alignment horizontal="left" vertical="center" wrapText="1"/>
    </xf>
    <xf numFmtId="0" fontId="36" fillId="0" borderId="67" xfId="0" applyFont="1" applyFill="1" applyBorder="1" applyAlignment="1">
      <alignment horizontal="left" vertical="center" wrapText="1"/>
    </xf>
    <xf numFmtId="0" fontId="36" fillId="0" borderId="68" xfId="0" applyFont="1" applyFill="1" applyBorder="1" applyAlignment="1">
      <alignment horizontal="left" vertical="center" wrapText="1"/>
    </xf>
    <xf numFmtId="0" fontId="36" fillId="0" borderId="69" xfId="0" applyFont="1" applyFill="1" applyBorder="1" applyAlignment="1">
      <alignment horizontal="left" vertical="center" wrapText="1"/>
    </xf>
    <xf numFmtId="0" fontId="36" fillId="0" borderId="42" xfId="0" applyFont="1" applyFill="1" applyBorder="1" applyAlignment="1">
      <alignment horizontal="left" vertical="center" wrapText="1"/>
    </xf>
    <xf numFmtId="0" fontId="36" fillId="0" borderId="44" xfId="0" applyFont="1" applyFill="1" applyBorder="1" applyAlignment="1">
      <alignment horizontal="left" vertical="center" wrapText="1"/>
    </xf>
    <xf numFmtId="0" fontId="36" fillId="0" borderId="66" xfId="0" applyFont="1" applyFill="1" applyBorder="1" applyAlignment="1">
      <alignment horizontal="left" vertical="center" wrapText="1"/>
    </xf>
    <xf numFmtId="0" fontId="36" fillId="0" borderId="134" xfId="0" applyFont="1" applyFill="1" applyBorder="1" applyAlignment="1">
      <alignment horizontal="left" vertical="center" wrapText="1"/>
    </xf>
    <xf numFmtId="0" fontId="36" fillId="0" borderId="135" xfId="0" applyFont="1" applyFill="1" applyBorder="1" applyAlignment="1">
      <alignment horizontal="left" vertical="center" wrapText="1"/>
    </xf>
    <xf numFmtId="0" fontId="36" fillId="0" borderId="136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>
      <alignment horizontal="center"/>
    </xf>
    <xf numFmtId="0" fontId="30" fillId="0" borderId="73" xfId="0" applyFont="1" applyFill="1" applyBorder="1" applyAlignment="1">
      <alignment horizontal="center"/>
    </xf>
    <xf numFmtId="0" fontId="36" fillId="0" borderId="42" xfId="0" applyFont="1" applyFill="1" applyBorder="1" applyAlignment="1">
      <alignment horizontal="center"/>
    </xf>
    <xf numFmtId="0" fontId="36" fillId="0" borderId="44" xfId="0" applyFont="1" applyFill="1" applyBorder="1" applyAlignment="1">
      <alignment horizontal="center"/>
    </xf>
    <xf numFmtId="0" fontId="36" fillId="0" borderId="66" xfId="0" applyFont="1" applyFill="1" applyBorder="1" applyAlignment="1">
      <alignment horizontal="center"/>
    </xf>
    <xf numFmtId="0" fontId="36" fillId="0" borderId="67" xfId="0" applyFont="1" applyFill="1" applyBorder="1" applyAlignment="1">
      <alignment horizontal="center"/>
    </xf>
    <xf numFmtId="0" fontId="36" fillId="0" borderId="68" xfId="0" applyFont="1" applyFill="1" applyBorder="1" applyAlignment="1">
      <alignment horizontal="center"/>
    </xf>
    <xf numFmtId="0" fontId="36" fillId="0" borderId="69" xfId="0" applyFont="1" applyFill="1" applyBorder="1" applyAlignment="1">
      <alignment horizontal="center"/>
    </xf>
    <xf numFmtId="0" fontId="30" fillId="0" borderId="28" xfId="0" applyFont="1" applyFill="1" applyBorder="1" applyAlignment="1">
      <alignment horizontal="center"/>
    </xf>
    <xf numFmtId="0" fontId="30" fillId="0" borderId="70" xfId="0" applyFont="1" applyFill="1" applyBorder="1" applyAlignment="1">
      <alignment horizontal="center"/>
    </xf>
    <xf numFmtId="176" fontId="16" fillId="0" borderId="0" xfId="0" applyNumberFormat="1" applyFont="1" applyFill="1" applyAlignment="1">
      <alignment horizontal="center"/>
    </xf>
    <xf numFmtId="176" fontId="25" fillId="0" borderId="0" xfId="0" applyNumberFormat="1" applyFont="1" applyFill="1" applyAlignment="1">
      <alignment horizontal="center" vertical="top"/>
    </xf>
    <xf numFmtId="0" fontId="25" fillId="0" borderId="9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176" fontId="41" fillId="0" borderId="48" xfId="48" applyNumberFormat="1" applyFont="1" applyFill="1" applyBorder="1" applyAlignment="1">
      <alignment horizontal="left" vertical="center" wrapText="1"/>
    </xf>
    <xf numFmtId="176" fontId="41" fillId="0" borderId="37" xfId="48" applyNumberFormat="1" applyFont="1" applyFill="1" applyBorder="1" applyAlignment="1">
      <alignment horizontal="left" vertical="center" wrapText="1"/>
    </xf>
    <xf numFmtId="0" fontId="10" fillId="0" borderId="117" xfId="0" applyFont="1" applyFill="1" applyBorder="1" applyAlignment="1">
      <alignment horizontal="left" vertical="center"/>
    </xf>
    <xf numFmtId="176" fontId="41" fillId="0" borderId="42" xfId="48" applyNumberFormat="1" applyFont="1" applyFill="1" applyBorder="1" applyAlignment="1">
      <alignment horizontal="left" vertical="center" wrapText="1"/>
    </xf>
    <xf numFmtId="176" fontId="41" fillId="0" borderId="46" xfId="48" applyNumberFormat="1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left" vertical="center"/>
    </xf>
    <xf numFmtId="0" fontId="10" fillId="0" borderId="66" xfId="0" applyFont="1" applyFill="1" applyBorder="1" applyAlignment="1">
      <alignment horizontal="left" vertical="center"/>
    </xf>
    <xf numFmtId="0" fontId="10" fillId="0" borderId="70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 wrapText="1"/>
    </xf>
    <xf numFmtId="0" fontId="10" fillId="0" borderId="66" xfId="0" applyFont="1" applyFill="1" applyBorder="1" applyAlignment="1">
      <alignment horizontal="left" vertical="center" wrapText="1"/>
    </xf>
    <xf numFmtId="0" fontId="58" fillId="0" borderId="28" xfId="0" applyFont="1" applyFill="1" applyBorder="1" applyAlignment="1">
      <alignment wrapText="1"/>
    </xf>
    <xf numFmtId="0" fontId="58" fillId="0" borderId="70" xfId="0" applyFont="1" applyFill="1" applyBorder="1" applyAlignment="1">
      <alignment wrapText="1"/>
    </xf>
    <xf numFmtId="0" fontId="10" fillId="0" borderId="92" xfId="0" applyFont="1" applyFill="1" applyBorder="1" applyAlignment="1">
      <alignment horizontal="left" vertical="center"/>
    </xf>
    <xf numFmtId="0" fontId="10" fillId="0" borderId="137" xfId="0" applyFont="1" applyFill="1" applyBorder="1" applyAlignment="1">
      <alignment horizontal="left" vertical="center"/>
    </xf>
    <xf numFmtId="0" fontId="10" fillId="0" borderId="138" xfId="0" applyFont="1" applyFill="1" applyBorder="1" applyAlignment="1">
      <alignment horizontal="left" vertical="center"/>
    </xf>
    <xf numFmtId="0" fontId="10" fillId="0" borderId="139" xfId="0" applyFont="1" applyFill="1" applyBorder="1" applyAlignment="1">
      <alignment horizontal="left" vertical="center"/>
    </xf>
    <xf numFmtId="38" fontId="60" fillId="0" borderId="140" xfId="48" applyFont="1" applyFill="1" applyBorder="1" applyAlignment="1">
      <alignment horizontal="right"/>
    </xf>
    <xf numFmtId="38" fontId="60" fillId="0" borderId="139" xfId="48" applyFont="1" applyFill="1" applyBorder="1" applyAlignment="1">
      <alignment horizontal="right"/>
    </xf>
    <xf numFmtId="38" fontId="60" fillId="0" borderId="140" xfId="48" applyFont="1" applyFill="1" applyBorder="1" applyAlignment="1">
      <alignment horizontal="right"/>
    </xf>
    <xf numFmtId="38" fontId="60" fillId="0" borderId="138" xfId="48" applyFont="1" applyFill="1" applyBorder="1" applyAlignment="1">
      <alignment horizontal="right"/>
    </xf>
    <xf numFmtId="0" fontId="10" fillId="0" borderId="141" xfId="0" applyFont="1" applyFill="1" applyBorder="1" applyAlignment="1">
      <alignment horizontal="left" vertical="center" wrapText="1"/>
    </xf>
    <xf numFmtId="0" fontId="10" fillId="0" borderId="126" xfId="0" applyFont="1" applyFill="1" applyBorder="1" applyAlignment="1">
      <alignment horizontal="left" vertical="center" wrapText="1"/>
    </xf>
    <xf numFmtId="0" fontId="10" fillId="0" borderId="7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89" xfId="0" applyFont="1" applyFill="1" applyBorder="1" applyAlignment="1">
      <alignment horizontal="center" vertical="center"/>
    </xf>
    <xf numFmtId="0" fontId="26" fillId="0" borderId="142" xfId="0" applyFont="1" applyFill="1" applyBorder="1" applyAlignment="1">
      <alignment horizontal="center" vertical="center"/>
    </xf>
    <xf numFmtId="0" fontId="10" fillId="0" borderId="92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176" fontId="41" fillId="0" borderId="42" xfId="48" applyNumberFormat="1" applyFont="1" applyFill="1" applyBorder="1" applyAlignment="1">
      <alignment horizontal="left" vertical="center"/>
    </xf>
    <xf numFmtId="176" fontId="41" fillId="0" borderId="46" xfId="48" applyNumberFormat="1" applyFont="1" applyFill="1" applyBorder="1" applyAlignment="1">
      <alignment horizontal="left" vertical="center"/>
    </xf>
    <xf numFmtId="176" fontId="41" fillId="0" borderId="143" xfId="48" applyNumberFormat="1" applyFont="1" applyFill="1" applyBorder="1" applyAlignment="1">
      <alignment horizontal="left" vertical="center" wrapText="1"/>
    </xf>
    <xf numFmtId="176" fontId="41" fillId="0" borderId="16" xfId="48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vertical="center"/>
    </xf>
    <xf numFmtId="0" fontId="10" fillId="0" borderId="28" xfId="0" applyFont="1" applyFill="1" applyBorder="1" applyAlignment="1">
      <alignment horizontal="left" vertical="center" wrapText="1"/>
    </xf>
    <xf numFmtId="176" fontId="41" fillId="0" borderId="48" xfId="48" applyNumberFormat="1" applyFont="1" applyFill="1" applyBorder="1" applyAlignment="1">
      <alignment horizontal="left" vertical="top"/>
    </xf>
    <xf numFmtId="176" fontId="41" fillId="0" borderId="37" xfId="48" applyNumberFormat="1" applyFont="1" applyFill="1" applyBorder="1" applyAlignment="1">
      <alignment horizontal="left" vertical="top"/>
    </xf>
    <xf numFmtId="0" fontId="24" fillId="0" borderId="38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70" xfId="0" applyFont="1" applyFill="1" applyBorder="1" applyAlignment="1">
      <alignment horizontal="left" vertical="center" wrapText="1"/>
    </xf>
    <xf numFmtId="176" fontId="41" fillId="0" borderId="48" xfId="48" applyNumberFormat="1" applyFont="1" applyFill="1" applyBorder="1" applyAlignment="1">
      <alignment horizontal="left" vertical="center"/>
    </xf>
    <xf numFmtId="176" fontId="41" fillId="0" borderId="37" xfId="48" applyNumberFormat="1" applyFont="1" applyFill="1" applyBorder="1" applyAlignment="1">
      <alignment horizontal="left" vertical="center"/>
    </xf>
    <xf numFmtId="176" fontId="41" fillId="0" borderId="48" xfId="48" applyNumberFormat="1" applyFont="1" applyFill="1" applyBorder="1" applyAlignment="1">
      <alignment horizontal="left"/>
    </xf>
    <xf numFmtId="176" fontId="41" fillId="0" borderId="37" xfId="48" applyNumberFormat="1" applyFont="1" applyFill="1" applyBorder="1" applyAlignment="1">
      <alignment horizontal="left"/>
    </xf>
    <xf numFmtId="0" fontId="10" fillId="0" borderId="144" xfId="0" applyFont="1" applyFill="1" applyBorder="1" applyAlignment="1">
      <alignment horizontal="left" vertical="center" wrapText="1"/>
    </xf>
    <xf numFmtId="0" fontId="10" fillId="0" borderId="135" xfId="0" applyFont="1" applyFill="1" applyBorder="1" applyAlignment="1">
      <alignment horizontal="left" vertical="center" wrapText="1"/>
    </xf>
    <xf numFmtId="0" fontId="10" fillId="0" borderId="136" xfId="0" applyFont="1" applyFill="1" applyBorder="1" applyAlignment="1">
      <alignment horizontal="left" vertical="center" wrapText="1"/>
    </xf>
    <xf numFmtId="0" fontId="10" fillId="0" borderId="117" xfId="0" applyFont="1" applyFill="1" applyBorder="1" applyAlignment="1">
      <alignment horizontal="left" vertical="center" wrapText="1"/>
    </xf>
    <xf numFmtId="0" fontId="24" fillId="0" borderId="67" xfId="0" applyFont="1" applyFill="1" applyBorder="1" applyAlignment="1">
      <alignment horizontal="left" vertical="center" wrapText="1"/>
    </xf>
    <xf numFmtId="0" fontId="24" fillId="0" borderId="68" xfId="0" applyFont="1" applyFill="1" applyBorder="1" applyAlignment="1">
      <alignment horizontal="left" vertical="center" wrapText="1"/>
    </xf>
    <xf numFmtId="0" fontId="24" fillId="0" borderId="69" xfId="0" applyFont="1" applyFill="1" applyBorder="1" applyAlignment="1">
      <alignment horizontal="left" vertical="center" wrapText="1"/>
    </xf>
    <xf numFmtId="0" fontId="10" fillId="0" borderId="119" xfId="0" applyFont="1" applyFill="1" applyBorder="1" applyAlignment="1">
      <alignment horizontal="left" vertical="center" wrapText="1"/>
    </xf>
    <xf numFmtId="0" fontId="10" fillId="0" borderId="145" xfId="0" applyFont="1" applyFill="1" applyBorder="1" applyAlignment="1">
      <alignment horizontal="left" vertical="center" wrapText="1"/>
    </xf>
    <xf numFmtId="0" fontId="10" fillId="0" borderId="72" xfId="0" applyFont="1" applyFill="1" applyBorder="1" applyAlignment="1">
      <alignment horizontal="left" vertical="center" wrapText="1"/>
    </xf>
    <xf numFmtId="176" fontId="41" fillId="0" borderId="143" xfId="48" applyNumberFormat="1" applyFont="1" applyFill="1" applyBorder="1" applyAlignment="1">
      <alignment horizontal="left" vertical="center"/>
    </xf>
    <xf numFmtId="176" fontId="41" fillId="0" borderId="16" xfId="48" applyNumberFormat="1" applyFont="1" applyFill="1" applyBorder="1" applyAlignment="1">
      <alignment horizontal="left" vertical="center"/>
    </xf>
    <xf numFmtId="0" fontId="10" fillId="0" borderId="146" xfId="0" applyFont="1" applyFill="1" applyBorder="1" applyAlignment="1">
      <alignment horizontal="left" vertical="center" wrapText="1"/>
    </xf>
    <xf numFmtId="0" fontId="10" fillId="0" borderId="133" xfId="0" applyFont="1" applyFill="1" applyBorder="1" applyAlignment="1">
      <alignment horizontal="left" vertical="center" wrapText="1"/>
    </xf>
    <xf numFmtId="0" fontId="10" fillId="0" borderId="125" xfId="0" applyFont="1" applyFill="1" applyBorder="1" applyAlignment="1">
      <alignment horizontal="left" vertical="center" wrapText="1"/>
    </xf>
    <xf numFmtId="176" fontId="41" fillId="0" borderId="48" xfId="48" applyNumberFormat="1" applyFont="1" applyFill="1" applyBorder="1" applyAlignment="1">
      <alignment horizontal="left" wrapText="1"/>
    </xf>
    <xf numFmtId="176" fontId="41" fillId="0" borderId="37" xfId="48" applyNumberFormat="1" applyFont="1" applyFill="1" applyBorder="1" applyAlignment="1">
      <alignment horizontal="left" wrapText="1"/>
    </xf>
    <xf numFmtId="176" fontId="41" fillId="0" borderId="42" xfId="48" applyNumberFormat="1" applyFont="1" applyFill="1" applyBorder="1" applyAlignment="1">
      <alignment horizontal="left" wrapText="1"/>
    </xf>
    <xf numFmtId="176" fontId="41" fillId="0" borderId="46" xfId="48" applyNumberFormat="1" applyFont="1" applyFill="1" applyBorder="1" applyAlignment="1">
      <alignment horizontal="left" wrapText="1"/>
    </xf>
    <xf numFmtId="176" fontId="41" fillId="0" borderId="42" xfId="48" applyNumberFormat="1" applyFont="1" applyFill="1" applyBorder="1" applyAlignment="1">
      <alignment horizontal="left"/>
    </xf>
    <xf numFmtId="176" fontId="41" fillId="0" borderId="46" xfId="48" applyNumberFormat="1" applyFont="1" applyFill="1" applyBorder="1" applyAlignment="1">
      <alignment horizontal="left"/>
    </xf>
    <xf numFmtId="176" fontId="41" fillId="0" borderId="143" xfId="48" applyNumberFormat="1" applyFont="1" applyFill="1" applyBorder="1" applyAlignment="1">
      <alignment horizontal="left" wrapText="1"/>
    </xf>
    <xf numFmtId="176" fontId="41" fillId="0" borderId="16" xfId="48" applyNumberFormat="1" applyFont="1" applyFill="1" applyBorder="1" applyAlignment="1">
      <alignment horizontal="left" wrapText="1"/>
    </xf>
    <xf numFmtId="176" fontId="41" fillId="0" borderId="143" xfId="48" applyNumberFormat="1" applyFont="1" applyFill="1" applyBorder="1" applyAlignment="1">
      <alignment horizontal="left"/>
    </xf>
    <xf numFmtId="176" fontId="41" fillId="0" borderId="16" xfId="48" applyNumberFormat="1" applyFont="1" applyFill="1" applyBorder="1" applyAlignment="1">
      <alignment horizontal="left"/>
    </xf>
    <xf numFmtId="0" fontId="58" fillId="0" borderId="38" xfId="0" applyFont="1" applyFill="1" applyBorder="1" applyAlignment="1">
      <alignment vertical="center" shrinkToFit="1"/>
    </xf>
    <xf numFmtId="0" fontId="0" fillId="0" borderId="70" xfId="0" applyFill="1" applyBorder="1" applyAlignment="1">
      <alignment shrinkToFit="1"/>
    </xf>
    <xf numFmtId="176" fontId="41" fillId="0" borderId="41" xfId="48" applyNumberFormat="1" applyFont="1" applyFill="1" applyBorder="1" applyAlignment="1">
      <alignment/>
    </xf>
    <xf numFmtId="176" fontId="41" fillId="0" borderId="58" xfId="48" applyNumberFormat="1" applyFont="1" applyFill="1" applyBorder="1" applyAlignment="1">
      <alignment/>
    </xf>
    <xf numFmtId="176" fontId="41" fillId="0" borderId="116" xfId="48" applyNumberFormat="1" applyFont="1" applyFill="1" applyBorder="1" applyAlignment="1">
      <alignment/>
    </xf>
    <xf numFmtId="176" fontId="41" fillId="0" borderId="26" xfId="48" applyNumberFormat="1" applyFont="1" applyFill="1" applyBorder="1" applyAlignment="1">
      <alignment/>
    </xf>
    <xf numFmtId="176" fontId="41" fillId="0" borderId="147" xfId="48" applyNumberFormat="1" applyFont="1" applyFill="1" applyBorder="1" applyAlignment="1">
      <alignment/>
    </xf>
    <xf numFmtId="176" fontId="41" fillId="0" borderId="148" xfId="48" applyNumberFormat="1" applyFont="1" applyFill="1" applyBorder="1" applyAlignment="1">
      <alignment/>
    </xf>
    <xf numFmtId="0" fontId="44" fillId="0" borderId="149" xfId="0" applyFont="1" applyFill="1" applyBorder="1" applyAlignment="1">
      <alignment horizontal="center"/>
    </xf>
    <xf numFmtId="0" fontId="44" fillId="0" borderId="15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6" fontId="41" fillId="0" borderId="151" xfId="48" applyNumberFormat="1" applyFont="1" applyFill="1" applyBorder="1" applyAlignment="1">
      <alignment/>
    </xf>
    <xf numFmtId="176" fontId="41" fillId="0" borderId="152" xfId="48" applyNumberFormat="1" applyFont="1" applyFill="1" applyBorder="1" applyAlignment="1">
      <alignment/>
    </xf>
    <xf numFmtId="0" fontId="65" fillId="0" borderId="15" xfId="0" applyFont="1" applyFill="1" applyBorder="1" applyAlignment="1">
      <alignment horizontal="center" vertical="distributed"/>
    </xf>
    <xf numFmtId="0" fontId="65" fillId="0" borderId="153" xfId="0" applyFont="1" applyFill="1" applyBorder="1" applyAlignment="1">
      <alignment horizontal="center" vertical="distributed"/>
    </xf>
    <xf numFmtId="0" fontId="44" fillId="0" borderId="92" xfId="0" applyFont="1" applyFill="1" applyBorder="1" applyAlignment="1">
      <alignment horizontal="distributed" vertical="distributed" textRotation="255"/>
    </xf>
    <xf numFmtId="0" fontId="0" fillId="0" borderId="36" xfId="0" applyFont="1" applyFill="1" applyBorder="1" applyAlignment="1">
      <alignment horizontal="distributed" vertical="distributed" textRotation="255"/>
    </xf>
    <xf numFmtId="0" fontId="0" fillId="0" borderId="94" xfId="0" applyFont="1" applyFill="1" applyBorder="1" applyAlignment="1">
      <alignment horizontal="distributed" vertical="distributed" textRotation="255"/>
    </xf>
    <xf numFmtId="0" fontId="44" fillId="0" borderId="92" xfId="0" applyFont="1" applyFill="1" applyBorder="1" applyAlignment="1">
      <alignment horizontal="center" vertical="distributed" textRotation="255"/>
    </xf>
    <xf numFmtId="0" fontId="44" fillId="0" borderId="36" xfId="0" applyFont="1" applyFill="1" applyBorder="1" applyAlignment="1">
      <alignment horizontal="center" vertical="distributed" textRotation="255"/>
    </xf>
    <xf numFmtId="0" fontId="44" fillId="0" borderId="94" xfId="0" applyFont="1" applyFill="1" applyBorder="1" applyAlignment="1">
      <alignment horizontal="center" vertical="distributed" textRotation="255"/>
    </xf>
    <xf numFmtId="38" fontId="0" fillId="0" borderId="12" xfId="50" applyFont="1" applyBorder="1" applyAlignment="1">
      <alignment horizontal="distributed"/>
    </xf>
    <xf numFmtId="38" fontId="0" fillId="0" borderId="89" xfId="50" applyFont="1" applyBorder="1" applyAlignment="1">
      <alignment horizontal="distributed"/>
    </xf>
    <xf numFmtId="38" fontId="0" fillId="0" borderId="92" xfId="50" applyFont="1" applyBorder="1" applyAlignment="1">
      <alignment horizontal="distributed"/>
    </xf>
    <xf numFmtId="38" fontId="0" fillId="0" borderId="44" xfId="50" applyFont="1" applyBorder="1" applyAlignment="1">
      <alignment horizontal="distributed"/>
    </xf>
    <xf numFmtId="38" fontId="0" fillId="0" borderId="11" xfId="50" applyFont="1" applyBorder="1" applyAlignment="1">
      <alignment horizontal="distributed"/>
    </xf>
    <xf numFmtId="38" fontId="0" fillId="0" borderId="45" xfId="50" applyFont="1" applyBorder="1" applyAlignment="1">
      <alignment horizontal="distributed"/>
    </xf>
    <xf numFmtId="38" fontId="0" fillId="0" borderId="42" xfId="50" applyFont="1" applyBorder="1" applyAlignment="1">
      <alignment horizontal="distributed"/>
    </xf>
    <xf numFmtId="38" fontId="0" fillId="34" borderId="63" xfId="50" applyFont="1" applyFill="1" applyBorder="1" applyAlignment="1">
      <alignment horizontal="distributed"/>
    </xf>
    <xf numFmtId="38" fontId="0" fillId="34" borderId="145" xfId="50" applyFont="1" applyFill="1" applyBorder="1" applyAlignment="1">
      <alignment horizontal="distributed"/>
    </xf>
    <xf numFmtId="38" fontId="0" fillId="0" borderId="154" xfId="50" applyFont="1" applyBorder="1" applyAlignment="1">
      <alignment horizontal="distributed"/>
    </xf>
    <xf numFmtId="38" fontId="0" fillId="0" borderId="10" xfId="50" applyFont="1" applyBorder="1" applyAlignment="1">
      <alignment horizontal="distributed"/>
    </xf>
    <xf numFmtId="38" fontId="0" fillId="0" borderId="38" xfId="50" applyFont="1" applyBorder="1" applyAlignment="1">
      <alignment horizontal="distributed"/>
    </xf>
    <xf numFmtId="38" fontId="0" fillId="0" borderId="28" xfId="50" applyFont="1" applyBorder="1" applyAlignment="1">
      <alignment horizontal="distributed"/>
    </xf>
    <xf numFmtId="38" fontId="0" fillId="0" borderId="38" xfId="50" applyFont="1" applyBorder="1" applyAlignment="1">
      <alignment horizontal="distributed" vertical="center"/>
    </xf>
    <xf numFmtId="38" fontId="0" fillId="0" borderId="28" xfId="50" applyFont="1" applyBorder="1" applyAlignment="1">
      <alignment horizontal="distributed" vertical="center"/>
    </xf>
    <xf numFmtId="38" fontId="0" fillId="0" borderId="49" xfId="50" applyFont="1" applyBorder="1" applyAlignment="1">
      <alignment horizontal="distributed"/>
    </xf>
    <xf numFmtId="38" fontId="0" fillId="0" borderId="155" xfId="50" applyFont="1" applyBorder="1" applyAlignment="1">
      <alignment horizontal="distributed"/>
    </xf>
    <xf numFmtId="38" fontId="0" fillId="0" borderId="67" xfId="50" applyFont="1" applyBorder="1" applyAlignment="1">
      <alignment horizontal="distributed"/>
    </xf>
    <xf numFmtId="38" fontId="0" fillId="0" borderId="68" xfId="50" applyFont="1" applyBorder="1" applyAlignment="1">
      <alignment horizontal="distributed"/>
    </xf>
    <xf numFmtId="38" fontId="0" fillId="0" borderId="30" xfId="50" applyFont="1" applyBorder="1" applyAlignment="1">
      <alignment horizontal="distributed"/>
    </xf>
    <xf numFmtId="38" fontId="0" fillId="0" borderId="15" xfId="50" applyFont="1" applyBorder="1" applyAlignment="1">
      <alignment horizontal="distributed"/>
    </xf>
    <xf numFmtId="38" fontId="0" fillId="0" borderId="118" xfId="50" applyFont="1" applyBorder="1" applyAlignment="1">
      <alignment horizontal="distributed"/>
    </xf>
    <xf numFmtId="38" fontId="0" fillId="0" borderId="109" xfId="50" applyFont="1" applyBorder="1" applyAlignment="1">
      <alignment horizontal="distributed"/>
    </xf>
    <xf numFmtId="183" fontId="44" fillId="0" borderId="12" xfId="48" applyNumberFormat="1" applyFont="1" applyFill="1" applyBorder="1" applyAlignment="1" applyProtection="1">
      <alignment horizontal="center"/>
      <protection locked="0"/>
    </xf>
    <xf numFmtId="183" fontId="44" fillId="0" borderId="13" xfId="48" applyNumberFormat="1" applyFont="1" applyFill="1" applyBorder="1" applyAlignment="1" applyProtection="1">
      <alignment horizontal="center"/>
      <protection locked="0"/>
    </xf>
    <xf numFmtId="49" fontId="44" fillId="0" borderId="12" xfId="48" applyNumberFormat="1" applyFont="1" applyFill="1" applyBorder="1" applyAlignment="1" applyProtection="1">
      <alignment horizontal="center"/>
      <protection locked="0"/>
    </xf>
    <xf numFmtId="49" fontId="44" fillId="0" borderId="13" xfId="48" applyNumberFormat="1" applyFont="1" applyFill="1" applyBorder="1" applyAlignment="1" applyProtection="1">
      <alignment horizontal="center"/>
      <protection locked="0"/>
    </xf>
    <xf numFmtId="49" fontId="44" fillId="0" borderId="89" xfId="48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７ 資金繰り実績・予定表" xfId="62"/>
    <cellStyle name="良い" xfId="63"/>
  </cellStyles>
  <dxfs count="16">
    <dxf>
      <fill>
        <patternFill>
          <bgColor rgb="FFFFFF00"/>
        </patternFill>
      </fill>
    </dxf>
    <dxf/>
    <dxf>
      <fill>
        <patternFill>
          <bgColor rgb="FFFFFF00"/>
        </patternFill>
      </fill>
    </dxf>
    <dxf/>
    <dxf>
      <fill>
        <patternFill>
          <bgColor rgb="FFFFFF00"/>
        </patternFill>
      </fill>
    </dxf>
    <dxf/>
    <dxf>
      <fill>
        <patternFill>
          <bgColor rgb="FFFFFF00"/>
        </patternFill>
      </fill>
    </dxf>
    <dxf/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17</xdr:row>
      <xdr:rowOff>123825</xdr:rowOff>
    </xdr:from>
    <xdr:to>
      <xdr:col>41</xdr:col>
      <xdr:colOff>76200</xdr:colOff>
      <xdr:row>38</xdr:row>
      <xdr:rowOff>104775</xdr:rowOff>
    </xdr:to>
    <xdr:grpSp>
      <xdr:nvGrpSpPr>
        <xdr:cNvPr id="1" name="グループ化 38"/>
        <xdr:cNvGrpSpPr>
          <a:grpSpLocks/>
        </xdr:cNvGrpSpPr>
      </xdr:nvGrpSpPr>
      <xdr:grpSpPr>
        <a:xfrm>
          <a:off x="923925" y="2924175"/>
          <a:ext cx="5010150" cy="4562475"/>
          <a:chOff x="923925" y="3209925"/>
          <a:chExt cx="5010150" cy="4352925"/>
        </a:xfrm>
        <a:solidFill>
          <a:srgbClr val="FFFFFF"/>
        </a:solidFill>
      </xdr:grpSpPr>
      <xdr:sp>
        <xdr:nvSpPr>
          <xdr:cNvPr id="2" name="正方形/長方形 7"/>
          <xdr:cNvSpPr>
            <a:spLocks/>
          </xdr:cNvSpPr>
        </xdr:nvSpPr>
        <xdr:spPr>
          <a:xfrm>
            <a:off x="923925" y="3209925"/>
            <a:ext cx="5010150" cy="435292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大かっこ 6"/>
          <xdr:cNvSpPr>
            <a:spLocks/>
          </xdr:cNvSpPr>
        </xdr:nvSpPr>
        <xdr:spPr>
          <a:xfrm>
            <a:off x="1923450" y="3581012"/>
            <a:ext cx="2848270" cy="914114"/>
          </a:xfrm>
          <a:prstGeom prst="bracket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76200</xdr:colOff>
      <xdr:row>16</xdr:row>
      <xdr:rowOff>95250</xdr:rowOff>
    </xdr:from>
    <xdr:to>
      <xdr:col>27</xdr:col>
      <xdr:colOff>38100</xdr:colOff>
      <xdr:row>18</xdr:row>
      <xdr:rowOff>142875</xdr:rowOff>
    </xdr:to>
    <xdr:sp>
      <xdr:nvSpPr>
        <xdr:cNvPr id="4" name="正方形/長方形 8"/>
        <xdr:cNvSpPr>
          <a:spLocks/>
        </xdr:cNvSpPr>
      </xdr:nvSpPr>
      <xdr:spPr>
        <a:xfrm>
          <a:off x="2790825" y="2752725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添付資料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45</xdr:col>
      <xdr:colOff>0</xdr:colOff>
      <xdr:row>65</xdr:row>
      <xdr:rowOff>142875</xdr:rowOff>
    </xdr:to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752475" y="1590675"/>
          <a:ext cx="6143625" cy="8001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0</xdr:rowOff>
    </xdr:from>
    <xdr:to>
      <xdr:col>13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13649325" y="3638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0</xdr:colOff>
      <xdr:row>11</xdr:row>
      <xdr:rowOff>9525</xdr:rowOff>
    </xdr:to>
    <xdr:sp>
      <xdr:nvSpPr>
        <xdr:cNvPr id="2" name="Line 2"/>
        <xdr:cNvSpPr>
          <a:spLocks/>
        </xdr:cNvSpPr>
      </xdr:nvSpPr>
      <xdr:spPr>
        <a:xfrm>
          <a:off x="13649325" y="3638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20</xdr:col>
      <xdr:colOff>0</xdr:colOff>
      <xdr:row>18</xdr:row>
      <xdr:rowOff>9525</xdr:rowOff>
    </xdr:to>
    <xdr:sp>
      <xdr:nvSpPr>
        <xdr:cNvPr id="3" name="Line 8"/>
        <xdr:cNvSpPr>
          <a:spLocks/>
        </xdr:cNvSpPr>
      </xdr:nvSpPr>
      <xdr:spPr>
        <a:xfrm>
          <a:off x="21031200" y="6696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20</xdr:col>
      <xdr:colOff>0</xdr:colOff>
      <xdr:row>18</xdr:row>
      <xdr:rowOff>9525</xdr:rowOff>
    </xdr:to>
    <xdr:sp>
      <xdr:nvSpPr>
        <xdr:cNvPr id="4" name="Line 9"/>
        <xdr:cNvSpPr>
          <a:spLocks/>
        </xdr:cNvSpPr>
      </xdr:nvSpPr>
      <xdr:spPr>
        <a:xfrm>
          <a:off x="21031200" y="6696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47</xdr:row>
      <xdr:rowOff>0</xdr:rowOff>
    </xdr:from>
    <xdr:to>
      <xdr:col>13</xdr:col>
      <xdr:colOff>0</xdr:colOff>
      <xdr:row>47</xdr:row>
      <xdr:rowOff>9525</xdr:rowOff>
    </xdr:to>
    <xdr:sp>
      <xdr:nvSpPr>
        <xdr:cNvPr id="5" name="Line 10"/>
        <xdr:cNvSpPr>
          <a:spLocks/>
        </xdr:cNvSpPr>
      </xdr:nvSpPr>
      <xdr:spPr>
        <a:xfrm>
          <a:off x="13649325" y="20126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47</xdr:row>
      <xdr:rowOff>0</xdr:rowOff>
    </xdr:from>
    <xdr:to>
      <xdr:col>13</xdr:col>
      <xdr:colOff>0</xdr:colOff>
      <xdr:row>47</xdr:row>
      <xdr:rowOff>9525</xdr:rowOff>
    </xdr:to>
    <xdr:sp>
      <xdr:nvSpPr>
        <xdr:cNvPr id="6" name="Line 11"/>
        <xdr:cNvSpPr>
          <a:spLocks/>
        </xdr:cNvSpPr>
      </xdr:nvSpPr>
      <xdr:spPr>
        <a:xfrm>
          <a:off x="13649325" y="20126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1562100</xdr:colOff>
      <xdr:row>4</xdr:row>
      <xdr:rowOff>57150</xdr:rowOff>
    </xdr:from>
    <xdr:to>
      <xdr:col>13</xdr:col>
      <xdr:colOff>400050</xdr:colOff>
      <xdr:row>7</xdr:row>
      <xdr:rowOff>571500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5562600" y="1200150"/>
          <a:ext cx="84867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 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画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</xdr:col>
      <xdr:colOff>428625</xdr:colOff>
      <xdr:row>1</xdr:row>
      <xdr:rowOff>28575</xdr:rowOff>
    </xdr:from>
    <xdr:to>
      <xdr:col>8</xdr:col>
      <xdr:colOff>1266825</xdr:colOff>
      <xdr:row>4</xdr:row>
      <xdr:rowOff>142875</xdr:rowOff>
    </xdr:to>
    <xdr:sp fLocksText="0">
      <xdr:nvSpPr>
        <xdr:cNvPr id="8" name="Text Box 25"/>
        <xdr:cNvSpPr txBox="1">
          <a:spLocks noChangeArrowheads="1"/>
        </xdr:cNvSpPr>
      </xdr:nvSpPr>
      <xdr:spPr>
        <a:xfrm>
          <a:off x="828675" y="361950"/>
          <a:ext cx="70199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114300</xdr:rowOff>
    </xdr:from>
    <xdr:to>
      <xdr:col>13</xdr:col>
      <xdr:colOff>266700</xdr:colOff>
      <xdr:row>7</xdr:row>
      <xdr:rowOff>628650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5181600" y="1247775"/>
          <a:ext cx="84391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 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財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政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画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1496377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1496377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15068550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15068550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19050</xdr:rowOff>
    </xdr:from>
    <xdr:to>
      <xdr:col>6</xdr:col>
      <xdr:colOff>1428750</xdr:colOff>
      <xdr:row>39</xdr:row>
      <xdr:rowOff>523875</xdr:rowOff>
    </xdr:to>
    <xdr:sp>
      <xdr:nvSpPr>
        <xdr:cNvPr id="3" name="直線コネクタ 3"/>
        <xdr:cNvSpPr>
          <a:spLocks/>
        </xdr:cNvSpPr>
      </xdr:nvSpPr>
      <xdr:spPr>
        <a:xfrm rot="5400000">
          <a:off x="2800350" y="3400425"/>
          <a:ext cx="2076450" cy="1755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" name="直線コネクタ 4"/>
        <xdr:cNvSpPr>
          <a:spLocks/>
        </xdr:cNvSpPr>
      </xdr:nvSpPr>
      <xdr:spPr>
        <a:xfrm rot="5400000">
          <a:off x="2771775" y="214979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0</xdr:rowOff>
    </xdr:from>
    <xdr:to>
      <xdr:col>20</xdr:col>
      <xdr:colOff>0</xdr:colOff>
      <xdr:row>35</xdr:row>
      <xdr:rowOff>514350</xdr:rowOff>
    </xdr:to>
    <xdr:sp>
      <xdr:nvSpPr>
        <xdr:cNvPr id="5" name="直線コネクタ 3"/>
        <xdr:cNvSpPr>
          <a:spLocks/>
        </xdr:cNvSpPr>
      </xdr:nvSpPr>
      <xdr:spPr>
        <a:xfrm flipH="1">
          <a:off x="17516475" y="3381375"/>
          <a:ext cx="2105025" cy="1538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15049500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15049500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6</xdr:col>
      <xdr:colOff>1409700</xdr:colOff>
      <xdr:row>39</xdr:row>
      <xdr:rowOff>523875</xdr:rowOff>
    </xdr:to>
    <xdr:sp>
      <xdr:nvSpPr>
        <xdr:cNvPr id="3" name="直線コネクタ 3"/>
        <xdr:cNvSpPr>
          <a:spLocks/>
        </xdr:cNvSpPr>
      </xdr:nvSpPr>
      <xdr:spPr>
        <a:xfrm rot="5400000">
          <a:off x="2771775" y="3400425"/>
          <a:ext cx="2066925" cy="1755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6</xdr:col>
      <xdr:colOff>1447800</xdr:colOff>
      <xdr:row>41</xdr:row>
      <xdr:rowOff>0</xdr:rowOff>
    </xdr:to>
    <xdr:sp>
      <xdr:nvSpPr>
        <xdr:cNvPr id="4" name="直線コネクタ 4"/>
        <xdr:cNvSpPr>
          <a:spLocks/>
        </xdr:cNvSpPr>
      </xdr:nvSpPr>
      <xdr:spPr>
        <a:xfrm rot="5400000">
          <a:off x="2752725" y="214979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19</xdr:col>
      <xdr:colOff>1428750</xdr:colOff>
      <xdr:row>35</xdr:row>
      <xdr:rowOff>514350</xdr:rowOff>
    </xdr:to>
    <xdr:sp>
      <xdr:nvSpPr>
        <xdr:cNvPr id="5" name="直線コネクタ 3"/>
        <xdr:cNvSpPr>
          <a:spLocks/>
        </xdr:cNvSpPr>
      </xdr:nvSpPr>
      <xdr:spPr>
        <a:xfrm flipH="1">
          <a:off x="17459325" y="3381375"/>
          <a:ext cx="2105025" cy="1538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15049500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15049500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6</xdr:col>
      <xdr:colOff>1409700</xdr:colOff>
      <xdr:row>39</xdr:row>
      <xdr:rowOff>523875</xdr:rowOff>
    </xdr:to>
    <xdr:sp>
      <xdr:nvSpPr>
        <xdr:cNvPr id="3" name="直線コネクタ 3"/>
        <xdr:cNvSpPr>
          <a:spLocks/>
        </xdr:cNvSpPr>
      </xdr:nvSpPr>
      <xdr:spPr>
        <a:xfrm rot="5400000">
          <a:off x="2771775" y="3400425"/>
          <a:ext cx="2066925" cy="1755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6</xdr:col>
      <xdr:colOff>1447800</xdr:colOff>
      <xdr:row>41</xdr:row>
      <xdr:rowOff>0</xdr:rowOff>
    </xdr:to>
    <xdr:sp>
      <xdr:nvSpPr>
        <xdr:cNvPr id="4" name="直線コネクタ 4"/>
        <xdr:cNvSpPr>
          <a:spLocks/>
        </xdr:cNvSpPr>
      </xdr:nvSpPr>
      <xdr:spPr>
        <a:xfrm rot="5400000">
          <a:off x="2752725" y="214979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19</xdr:col>
      <xdr:colOff>1428750</xdr:colOff>
      <xdr:row>35</xdr:row>
      <xdr:rowOff>514350</xdr:rowOff>
    </xdr:to>
    <xdr:sp>
      <xdr:nvSpPr>
        <xdr:cNvPr id="5" name="直線コネクタ 3"/>
        <xdr:cNvSpPr>
          <a:spLocks/>
        </xdr:cNvSpPr>
      </xdr:nvSpPr>
      <xdr:spPr>
        <a:xfrm flipH="1">
          <a:off x="17459325" y="3381375"/>
          <a:ext cx="2105025" cy="1538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15049500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15049500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6</xdr:col>
      <xdr:colOff>1409700</xdr:colOff>
      <xdr:row>39</xdr:row>
      <xdr:rowOff>523875</xdr:rowOff>
    </xdr:to>
    <xdr:sp>
      <xdr:nvSpPr>
        <xdr:cNvPr id="3" name="直線コネクタ 3"/>
        <xdr:cNvSpPr>
          <a:spLocks/>
        </xdr:cNvSpPr>
      </xdr:nvSpPr>
      <xdr:spPr>
        <a:xfrm rot="5400000">
          <a:off x="2771775" y="3400425"/>
          <a:ext cx="2066925" cy="1755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6</xdr:col>
      <xdr:colOff>1447800</xdr:colOff>
      <xdr:row>41</xdr:row>
      <xdr:rowOff>0</xdr:rowOff>
    </xdr:to>
    <xdr:sp>
      <xdr:nvSpPr>
        <xdr:cNvPr id="4" name="直線コネクタ 4"/>
        <xdr:cNvSpPr>
          <a:spLocks/>
        </xdr:cNvSpPr>
      </xdr:nvSpPr>
      <xdr:spPr>
        <a:xfrm rot="5400000">
          <a:off x="2752725" y="214979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19</xdr:col>
      <xdr:colOff>1428750</xdr:colOff>
      <xdr:row>35</xdr:row>
      <xdr:rowOff>514350</xdr:rowOff>
    </xdr:to>
    <xdr:sp>
      <xdr:nvSpPr>
        <xdr:cNvPr id="5" name="直線コネクタ 3"/>
        <xdr:cNvSpPr>
          <a:spLocks/>
        </xdr:cNvSpPr>
      </xdr:nvSpPr>
      <xdr:spPr>
        <a:xfrm flipH="1">
          <a:off x="17459325" y="3381375"/>
          <a:ext cx="2105025" cy="1538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view="pageBreakPreview" zoomScaleSheetLayoutView="100" zoomScalePageLayoutView="0" workbookViewId="0" topLeftCell="A1">
      <selection activeCell="A21" sqref="A21"/>
    </sheetView>
  </sheetViews>
  <sheetFormatPr defaultColWidth="2.140625" defaultRowHeight="11.25" customHeight="1"/>
  <sheetData>
    <row r="1" ht="11.25" customHeight="1">
      <c r="A1" s="246"/>
    </row>
    <row r="8" ht="12"/>
    <row r="11" ht="39">
      <c r="N11" s="63" t="s">
        <v>140</v>
      </c>
    </row>
    <row r="13" ht="11.25" customHeight="1">
      <c r="U13" s="60"/>
    </row>
    <row r="15" ht="12"/>
    <row r="17" ht="11.25" customHeight="1">
      <c r="M17" s="62"/>
    </row>
    <row r="19" ht="18.75">
      <c r="T19" s="55"/>
    </row>
    <row r="21" ht="12">
      <c r="Q21" s="57" t="s">
        <v>141</v>
      </c>
    </row>
    <row r="22" ht="12">
      <c r="Q22" s="57" t="s">
        <v>142</v>
      </c>
    </row>
    <row r="23" ht="12.75">
      <c r="Q23" s="56" t="s">
        <v>143</v>
      </c>
    </row>
    <row r="24" ht="12">
      <c r="Q24" s="57" t="s">
        <v>145</v>
      </c>
    </row>
    <row r="25" ht="12">
      <c r="Q25" s="58" t="s">
        <v>144</v>
      </c>
    </row>
    <row r="27" ht="22.5" customHeight="1">
      <c r="N27" s="65" t="s">
        <v>153</v>
      </c>
    </row>
    <row r="28" ht="22.5" customHeight="1">
      <c r="N28" s="66" t="s">
        <v>154</v>
      </c>
    </row>
    <row r="29" ht="22.5" customHeight="1">
      <c r="N29" s="66" t="s">
        <v>155</v>
      </c>
    </row>
    <row r="30" ht="22.5" customHeight="1">
      <c r="N30" s="550" t="s">
        <v>351</v>
      </c>
    </row>
    <row r="31" ht="22.5" customHeight="1">
      <c r="N31" s="550" t="s">
        <v>352</v>
      </c>
    </row>
    <row r="32" ht="22.5" customHeight="1">
      <c r="N32" s="550" t="s">
        <v>353</v>
      </c>
    </row>
    <row r="33" ht="22.5" customHeight="1">
      <c r="N33" s="550" t="s">
        <v>354</v>
      </c>
    </row>
    <row r="34" ht="22.5" customHeight="1">
      <c r="N34" s="550" t="s">
        <v>355</v>
      </c>
    </row>
    <row r="35" ht="22.5" customHeight="1">
      <c r="N35" s="550" t="s">
        <v>356</v>
      </c>
    </row>
    <row r="36" ht="22.5" customHeight="1">
      <c r="M36" s="61" t="s">
        <v>146</v>
      </c>
    </row>
    <row r="43" spans="17:30" ht="14.25">
      <c r="Q43" s="59" t="s">
        <v>357</v>
      </c>
      <c r="R43" s="59"/>
      <c r="S43" s="59"/>
      <c r="T43" s="576"/>
      <c r="U43" s="576"/>
      <c r="V43" s="59" t="s">
        <v>147</v>
      </c>
      <c r="W43" s="59"/>
      <c r="X43" s="576"/>
      <c r="Y43" s="576"/>
      <c r="Z43" s="59" t="s">
        <v>148</v>
      </c>
      <c r="AA43" s="59"/>
      <c r="AB43" s="576"/>
      <c r="AC43" s="576"/>
      <c r="AD43" s="59" t="s">
        <v>152</v>
      </c>
    </row>
    <row r="44" ht="16.5" customHeight="1">
      <c r="Q44" s="59"/>
    </row>
    <row r="45" spans="17:40" ht="18.75" customHeight="1">
      <c r="Q45" s="59" t="s">
        <v>149</v>
      </c>
      <c r="U45" s="577"/>
      <c r="V45" s="577"/>
      <c r="W45" s="577"/>
      <c r="X45" s="577"/>
      <c r="Y45" s="577"/>
      <c r="Z45" s="577"/>
      <c r="AA45" s="577"/>
      <c r="AB45" s="577"/>
      <c r="AC45" s="577"/>
      <c r="AD45" s="577"/>
      <c r="AE45" s="577"/>
      <c r="AF45" s="577"/>
      <c r="AG45" s="577"/>
      <c r="AH45" s="577"/>
      <c r="AI45" s="577"/>
      <c r="AJ45" s="577"/>
      <c r="AK45" s="577"/>
      <c r="AL45" s="577"/>
      <c r="AM45" s="577"/>
      <c r="AN45" s="577"/>
    </row>
    <row r="46" spans="17:44" ht="18.75" customHeight="1">
      <c r="Q46" s="59" t="s">
        <v>150</v>
      </c>
      <c r="U46" s="577"/>
      <c r="V46" s="577"/>
      <c r="W46" s="577"/>
      <c r="X46" s="577"/>
      <c r="Y46" s="577"/>
      <c r="Z46" s="577"/>
      <c r="AA46" s="577"/>
      <c r="AB46" s="577"/>
      <c r="AC46" s="577"/>
      <c r="AD46" s="577"/>
      <c r="AE46" s="577"/>
      <c r="AF46" s="577"/>
      <c r="AG46" s="577"/>
      <c r="AH46" s="577"/>
      <c r="AI46" s="577"/>
      <c r="AJ46" s="577"/>
      <c r="AK46" s="577"/>
      <c r="AL46" s="577"/>
      <c r="AM46" s="577"/>
      <c r="AN46" s="577"/>
      <c r="AP46" s="578"/>
      <c r="AQ46" s="578"/>
      <c r="AR46" s="578"/>
    </row>
    <row r="47" spans="17:44" ht="18.75" customHeight="1">
      <c r="Q47" s="59" t="s">
        <v>151</v>
      </c>
      <c r="Y47" s="577"/>
      <c r="Z47" s="577"/>
      <c r="AA47" s="577"/>
      <c r="AB47" s="577"/>
      <c r="AC47" s="577"/>
      <c r="AD47" s="577"/>
      <c r="AE47" s="577"/>
      <c r="AF47" s="577"/>
      <c r="AG47" s="577"/>
      <c r="AH47" s="577"/>
      <c r="AI47" s="577"/>
      <c r="AJ47" s="577"/>
      <c r="AK47" s="577"/>
      <c r="AL47" s="577"/>
      <c r="AM47" s="577"/>
      <c r="AN47" s="577"/>
      <c r="AP47" s="578"/>
      <c r="AQ47" s="578"/>
      <c r="AR47" s="578"/>
    </row>
  </sheetData>
  <sheetProtection/>
  <mergeCells count="7">
    <mergeCell ref="T43:U43"/>
    <mergeCell ref="U45:AN45"/>
    <mergeCell ref="AP46:AR47"/>
    <mergeCell ref="Y47:AN47"/>
    <mergeCell ref="U46:AN46"/>
    <mergeCell ref="X43:Y43"/>
    <mergeCell ref="AB43:AC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headerFooter scaleWithDoc="0">
    <oddFooter>&amp;R&amp;G</oddFooter>
  </headerFooter>
  <drawing r:id="rId2"/>
  <legacyDrawing r:id="rId1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A46"/>
  <sheetViews>
    <sheetView view="pageBreakPreview" zoomScale="50" zoomScaleNormal="75" zoomScaleSheetLayoutView="50" zoomScalePageLayoutView="0" workbookViewId="0" topLeftCell="B1">
      <selection activeCell="B1" sqref="B1"/>
    </sheetView>
  </sheetViews>
  <sheetFormatPr defaultColWidth="9.140625" defaultRowHeight="12"/>
  <cols>
    <col min="1" max="1" width="9.140625" style="246" customWidth="1"/>
    <col min="2" max="2" width="5.28125" style="246" customWidth="1"/>
    <col min="3" max="4" width="2.7109375" style="246" customWidth="1"/>
    <col min="5" max="5" width="21.421875" style="246" customWidth="1"/>
    <col min="6" max="6" width="10.140625" style="277" customWidth="1"/>
    <col min="7" max="7" width="21.7109375" style="302" customWidth="1"/>
    <col min="8" max="8" width="10.28125" style="246" customWidth="1"/>
    <col min="9" max="9" width="21.7109375" style="364" customWidth="1"/>
    <col min="10" max="10" width="10.140625" style="246" customWidth="1"/>
    <col min="11" max="11" width="21.7109375" style="246" customWidth="1"/>
    <col min="12" max="12" width="21.421875" style="246" customWidth="1"/>
    <col min="13" max="13" width="67.28125" style="246" customWidth="1"/>
    <col min="14" max="14" width="4.00390625" style="246" customWidth="1"/>
    <col min="15" max="15" width="5.28125" style="246" customWidth="1"/>
    <col min="16" max="17" width="2.7109375" style="246" customWidth="1"/>
    <col min="18" max="18" width="21.421875" style="246" customWidth="1"/>
    <col min="19" max="19" width="10.140625" style="277" customWidth="1"/>
    <col min="20" max="20" width="21.7109375" style="302" customWidth="1"/>
    <col min="21" max="21" width="10.28125" style="246" customWidth="1"/>
    <col min="22" max="22" width="21.7109375" style="364" customWidth="1"/>
    <col min="23" max="23" width="10.140625" style="246" customWidth="1"/>
    <col min="24" max="24" width="21.7109375" style="246" customWidth="1"/>
    <col min="25" max="25" width="21.421875" style="246" customWidth="1"/>
    <col min="26" max="26" width="67.28125" style="246" customWidth="1"/>
    <col min="27" max="16384" width="9.140625" style="246" customWidth="1"/>
  </cols>
  <sheetData>
    <row r="1" spans="3:26" ht="48.75" customHeight="1">
      <c r="C1" s="297"/>
      <c r="D1" s="252"/>
      <c r="E1" s="252"/>
      <c r="F1" s="298"/>
      <c r="G1" s="299"/>
      <c r="H1" s="252"/>
      <c r="I1" s="300"/>
      <c r="J1" s="301"/>
      <c r="K1" s="253"/>
      <c r="L1" s="253"/>
      <c r="M1" s="302"/>
      <c r="P1" s="336"/>
      <c r="Q1" s="252"/>
      <c r="R1" s="252"/>
      <c r="S1" s="298"/>
      <c r="T1" s="299"/>
      <c r="U1" s="252"/>
      <c r="V1" s="300"/>
      <c r="W1" s="301"/>
      <c r="X1" s="253"/>
      <c r="Y1" s="253"/>
      <c r="Z1" s="337"/>
    </row>
    <row r="2" spans="2:26" ht="48.75" customHeight="1">
      <c r="B2" s="297"/>
      <c r="C2" s="297"/>
      <c r="D2" s="252"/>
      <c r="E2" s="252"/>
      <c r="F2" s="298"/>
      <c r="G2" s="299"/>
      <c r="H2" s="252"/>
      <c r="I2" s="300"/>
      <c r="J2" s="301"/>
      <c r="K2" s="253"/>
      <c r="L2" s="198" t="s">
        <v>156</v>
      </c>
      <c r="M2" s="489">
        <f>IF('1目標（基本方針）'!AJ2="","",'1目標（基本方針）'!AJ2)</f>
      </c>
      <c r="O2" s="252"/>
      <c r="P2" s="252"/>
      <c r="Q2" s="252"/>
      <c r="R2" s="252"/>
      <c r="S2" s="298"/>
      <c r="T2" s="299"/>
      <c r="U2" s="252"/>
      <c r="V2" s="300"/>
      <c r="W2" s="301"/>
      <c r="X2" s="253"/>
      <c r="Y2" s="200" t="s">
        <v>235</v>
      </c>
      <c r="Z2" s="489">
        <f>IF('1目標（基本方針）'!AJ2="","",'1目標（基本方針）'!AJ2)</f>
      </c>
    </row>
    <row r="3" spans="2:27" ht="36.75" customHeight="1">
      <c r="B3" s="775" t="s">
        <v>346</v>
      </c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O3" s="774" t="s">
        <v>347</v>
      </c>
      <c r="P3" s="774"/>
      <c r="Q3" s="774"/>
      <c r="R3" s="774"/>
      <c r="S3" s="774"/>
      <c r="T3" s="774"/>
      <c r="U3" s="774"/>
      <c r="V3" s="774"/>
      <c r="W3" s="774"/>
      <c r="X3" s="774"/>
      <c r="Y3" s="774"/>
      <c r="Z3" s="774"/>
      <c r="AA3" s="250"/>
    </row>
    <row r="4" spans="2:27" ht="36.75" customHeight="1">
      <c r="B4" s="733" t="s">
        <v>365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O4" s="733" t="s">
        <v>366</v>
      </c>
      <c r="P4" s="733"/>
      <c r="Q4" s="733"/>
      <c r="R4" s="733"/>
      <c r="S4" s="733"/>
      <c r="T4" s="733"/>
      <c r="U4" s="733"/>
      <c r="V4" s="733"/>
      <c r="W4" s="733"/>
      <c r="X4" s="733"/>
      <c r="Y4" s="733"/>
      <c r="Z4" s="733"/>
      <c r="AA4" s="250"/>
    </row>
    <row r="5" spans="2:27" ht="32.25">
      <c r="B5" s="734" t="s">
        <v>80</v>
      </c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304"/>
      <c r="O5" s="734" t="s">
        <v>80</v>
      </c>
      <c r="P5" s="734"/>
      <c r="Q5" s="734"/>
      <c r="R5" s="734"/>
      <c r="S5" s="734"/>
      <c r="T5" s="734"/>
      <c r="U5" s="734"/>
      <c r="V5" s="734"/>
      <c r="W5" s="734"/>
      <c r="X5" s="734"/>
      <c r="Y5" s="734"/>
      <c r="Z5" s="734"/>
      <c r="AA5" s="304"/>
    </row>
    <row r="6" spans="2:27" ht="25.5">
      <c r="B6" s="305"/>
      <c r="C6" s="305"/>
      <c r="D6" s="305"/>
      <c r="E6" s="305"/>
      <c r="F6" s="306"/>
      <c r="G6" s="307"/>
      <c r="H6" s="305"/>
      <c r="I6" s="308"/>
      <c r="J6" s="305"/>
      <c r="K6" s="305"/>
      <c r="L6" s="305"/>
      <c r="M6" s="309"/>
      <c r="N6" s="309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9"/>
    </row>
    <row r="7" spans="2:26" ht="37.5" customHeight="1" thickBot="1">
      <c r="B7" s="310"/>
      <c r="C7" s="310"/>
      <c r="D7" s="311"/>
      <c r="E7" s="252"/>
      <c r="F7" s="312"/>
      <c r="G7" s="313"/>
      <c r="H7" s="314"/>
      <c r="I7" s="315"/>
      <c r="J7" s="301"/>
      <c r="K7" s="316"/>
      <c r="L7" s="316"/>
      <c r="M7" s="317" t="s">
        <v>84</v>
      </c>
      <c r="O7" s="310"/>
      <c r="P7" s="310"/>
      <c r="Q7" s="338"/>
      <c r="R7" s="338"/>
      <c r="S7" s="335"/>
      <c r="T7" s="339"/>
      <c r="U7" s="338"/>
      <c r="V7" s="340"/>
      <c r="W7" s="338"/>
      <c r="X7" s="338"/>
      <c r="Y7" s="338"/>
      <c r="Z7" s="341" t="s">
        <v>83</v>
      </c>
    </row>
    <row r="8" spans="2:26" ht="36.75" customHeight="1">
      <c r="B8" s="318"/>
      <c r="C8" s="319"/>
      <c r="D8" s="320"/>
      <c r="E8" s="320"/>
      <c r="F8" s="321" t="s">
        <v>4</v>
      </c>
      <c r="G8" s="322" t="s">
        <v>290</v>
      </c>
      <c r="H8" s="323" t="s">
        <v>4</v>
      </c>
      <c r="I8" s="322" t="s">
        <v>328</v>
      </c>
      <c r="J8" s="324" t="s">
        <v>4</v>
      </c>
      <c r="K8" s="325" t="s">
        <v>288</v>
      </c>
      <c r="L8" s="735" t="s">
        <v>5</v>
      </c>
      <c r="M8" s="736"/>
      <c r="O8" s="765"/>
      <c r="P8" s="766"/>
      <c r="Q8" s="766"/>
      <c r="R8" s="767"/>
      <c r="S8" s="342" t="s">
        <v>30</v>
      </c>
      <c r="T8" s="322" t="s">
        <v>290</v>
      </c>
      <c r="U8" s="342" t="s">
        <v>30</v>
      </c>
      <c r="V8" s="322" t="str">
        <f>I8</f>
        <v>  /  期
(予　想)</v>
      </c>
      <c r="W8" s="342" t="s">
        <v>30</v>
      </c>
      <c r="X8" s="325" t="str">
        <f>K8</f>
        <v>　　/　　期
(計画後)</v>
      </c>
      <c r="Y8" s="735" t="s">
        <v>5</v>
      </c>
      <c r="Z8" s="736"/>
    </row>
    <row r="9" spans="2:26" ht="42" customHeight="1">
      <c r="B9" s="741" t="s">
        <v>6</v>
      </c>
      <c r="C9" s="738"/>
      <c r="D9" s="738"/>
      <c r="E9" s="738"/>
      <c r="F9" s="180">
        <f>IF(OR(G9="",G9=0),"",G9/G9)</f>
      </c>
      <c r="G9" s="181"/>
      <c r="H9" s="180">
        <f>IF(OR(I9="",I9=0),"",I9/I9)</f>
      </c>
      <c r="I9" s="181">
        <f>IF('3 収支計画'!Q13="","",'3 収支計画'!Q13)</f>
      </c>
      <c r="J9" s="180">
        <f>IF(OR(K9="",K9=0),"",K9/K9)</f>
      </c>
      <c r="K9" s="181"/>
      <c r="L9" s="803"/>
      <c r="M9" s="804"/>
      <c r="O9" s="768" t="s">
        <v>31</v>
      </c>
      <c r="P9" s="769"/>
      <c r="Q9" s="769"/>
      <c r="R9" s="769"/>
      <c r="S9" s="343"/>
      <c r="T9" s="182">
        <f>IF(G9="","",SUM(T10:T14))</f>
      </c>
      <c r="U9" s="533"/>
      <c r="V9" s="182">
        <f>IF(I9="","",SUM(V10:V14))</f>
      </c>
      <c r="W9" s="534"/>
      <c r="X9" s="182">
        <f>IF(K9="","",SUM(X10:X14))</f>
      </c>
      <c r="Y9" s="805"/>
      <c r="Z9" s="806"/>
    </row>
    <row r="10" spans="2:26" ht="42" customHeight="1">
      <c r="B10" s="327" t="s">
        <v>7</v>
      </c>
      <c r="C10" s="326"/>
      <c r="D10" s="326"/>
      <c r="E10" s="326"/>
      <c r="F10" s="180">
        <f>IF(OR(G9="",G9=0),"",G10/G9)</f>
      </c>
      <c r="G10" s="70">
        <f>IF(G9="","",SUM(G11:G15)+G19)</f>
      </c>
      <c r="H10" s="180">
        <f>IF(OR(I9="",I9=0),"",I10/I9)</f>
      </c>
      <c r="I10" s="70">
        <f>IF(I9="","",SUM(I11:I15)+I19)</f>
      </c>
      <c r="J10" s="180">
        <f>IF(OR(K9="",K9=0),"",K10/K9)</f>
      </c>
      <c r="K10" s="70">
        <f>IF(K9="","",SUM(K11:K15)+K19)</f>
      </c>
      <c r="L10" s="801"/>
      <c r="M10" s="802"/>
      <c r="O10" s="344"/>
      <c r="P10" s="744" t="s">
        <v>32</v>
      </c>
      <c r="Q10" s="776"/>
      <c r="R10" s="745"/>
      <c r="S10" s="82">
        <f>IF(OR(G9="",G9=0),"",T10/(G9/12))</f>
      </c>
      <c r="T10" s="182"/>
      <c r="U10" s="82">
        <f>IF(OR(I9="",I9=0),"",V10/(I9/12))</f>
      </c>
      <c r="V10" s="182">
        <f>IF('4 財政計画'!Q14="","",'4 財政計画'!Q14)</f>
      </c>
      <c r="W10" s="82">
        <f>IF(OR(K9="",K9=0),"",X10/(K9/12))</f>
      </c>
      <c r="X10" s="182"/>
      <c r="Y10" s="784"/>
      <c r="Z10" s="785"/>
    </row>
    <row r="11" spans="2:26" ht="42" customHeight="1">
      <c r="B11" s="328"/>
      <c r="C11" s="737" t="s">
        <v>8</v>
      </c>
      <c r="D11" s="738"/>
      <c r="E11" s="738"/>
      <c r="F11" s="180">
        <f>IF(OR(G9="",G9=0),"",G11/G9)</f>
      </c>
      <c r="G11" s="70"/>
      <c r="H11" s="180">
        <f>IF(OR(I9="",I9=0),"",I11/I9)</f>
      </c>
      <c r="I11" s="70">
        <f>IF('3 収支計画'!Q15="","",'3 収支計画'!Q15)</f>
      </c>
      <c r="J11" s="180">
        <f>IF(OR(K9="",K9=0),"",K11/K9)</f>
      </c>
      <c r="K11" s="70"/>
      <c r="L11" s="801"/>
      <c r="M11" s="802"/>
      <c r="O11" s="344"/>
      <c r="P11" s="779" t="s">
        <v>33</v>
      </c>
      <c r="Q11" s="780"/>
      <c r="R11" s="781"/>
      <c r="S11" s="82">
        <f>IF(OR(G9="",G9=0),"",T11/(G9/12))</f>
      </c>
      <c r="T11" s="182"/>
      <c r="U11" s="82">
        <f>IF(OR(I9="",I9=0),"",V11/(I9/12))</f>
      </c>
      <c r="V11" s="182">
        <f>IF('4 財政計画'!Q15="","",'4 財政計画'!Q15)</f>
      </c>
      <c r="W11" s="82">
        <f>IF(OR(K9="",K9=0),"",X11/(K9/12))</f>
      </c>
      <c r="X11" s="182"/>
      <c r="Y11" s="784"/>
      <c r="Z11" s="785"/>
    </row>
    <row r="12" spans="2:26" ht="42" customHeight="1">
      <c r="B12" s="328"/>
      <c r="C12" s="737" t="s">
        <v>9</v>
      </c>
      <c r="D12" s="738"/>
      <c r="E12" s="738"/>
      <c r="F12" s="180">
        <f>IF(OR(G9="",G9=0),"",G12/G9)</f>
      </c>
      <c r="G12" s="70"/>
      <c r="H12" s="180">
        <f>IF(OR(I9="",I9=0),"",I12/I9)</f>
      </c>
      <c r="I12" s="70">
        <f>IF('3 収支計画'!Q16="","",'3 収支計画'!Q16)</f>
      </c>
      <c r="J12" s="180">
        <f>IF(OR(K9="",K9=0),"",K12/K9)</f>
      </c>
      <c r="K12" s="70"/>
      <c r="L12" s="801"/>
      <c r="M12" s="802"/>
      <c r="O12" s="344"/>
      <c r="P12" s="744" t="s">
        <v>34</v>
      </c>
      <c r="Q12" s="776"/>
      <c r="R12" s="745"/>
      <c r="S12" s="82">
        <f>IF(OR(G9="",G9=0),"",T12/(G9/12))</f>
      </c>
      <c r="T12" s="182"/>
      <c r="U12" s="82">
        <f>IF(OR(I9="",I9=0),"",V12/(I9/12))</f>
      </c>
      <c r="V12" s="182">
        <f>IF('4 財政計画'!Q16="","",'4 財政計画'!Q16)</f>
      </c>
      <c r="W12" s="82">
        <f>IF(OR(K9="",K9=0),"",X12/(K9/12))</f>
      </c>
      <c r="X12" s="182"/>
      <c r="Y12" s="784"/>
      <c r="Z12" s="785"/>
    </row>
    <row r="13" spans="2:26" ht="42" customHeight="1">
      <c r="B13" s="328"/>
      <c r="C13" s="737" t="s">
        <v>10</v>
      </c>
      <c r="D13" s="738"/>
      <c r="E13" s="738"/>
      <c r="F13" s="180">
        <f>IF(OR(G9="",G9=0),"",G13/G9)</f>
      </c>
      <c r="G13" s="70"/>
      <c r="H13" s="180">
        <f>IF(OR(I9="",I9=0),"",I13/I9)</f>
      </c>
      <c r="I13" s="70">
        <f>IF('3 収支計画'!Q17="","",'3 収支計画'!Q17)</f>
      </c>
      <c r="J13" s="180">
        <f>IF(OR(K9="",K9=0),"",K13/K9)</f>
      </c>
      <c r="K13" s="70"/>
      <c r="L13" s="801"/>
      <c r="M13" s="802"/>
      <c r="O13" s="344"/>
      <c r="P13" s="779" t="s">
        <v>35</v>
      </c>
      <c r="Q13" s="780"/>
      <c r="R13" s="781"/>
      <c r="S13" s="82">
        <f>IF(OR(G9="",G9=0),"",T13/(G9/12))</f>
      </c>
      <c r="T13" s="182"/>
      <c r="U13" s="82">
        <f>IF(OR(I9="",I9=0),"",V13/(I9/12))</f>
      </c>
      <c r="V13" s="182">
        <f>IF('4 財政計画'!Q17="","",'4 財政計画'!Q17)</f>
      </c>
      <c r="W13" s="82">
        <f>IF(OR(K9="",K9=0),"",X13/(K9/12))</f>
      </c>
      <c r="X13" s="182"/>
      <c r="Y13" s="784"/>
      <c r="Z13" s="785"/>
    </row>
    <row r="14" spans="2:26" ht="42" customHeight="1">
      <c r="B14" s="328"/>
      <c r="C14" s="737" t="s">
        <v>11</v>
      </c>
      <c r="D14" s="738"/>
      <c r="E14" s="738"/>
      <c r="F14" s="180">
        <f>IF(OR(G9="",G9=0),"",G14/G9)</f>
      </c>
      <c r="G14" s="70"/>
      <c r="H14" s="180">
        <f>IF(OR(I9="",I9=0),"",I14/I9)</f>
      </c>
      <c r="I14" s="70">
        <f>IF('3 収支計画'!Q18="","",'3 収支計画'!Q18)</f>
      </c>
      <c r="J14" s="180">
        <f>IF(OR(K9="",K9=0),"",K14/K9)</f>
      </c>
      <c r="K14" s="70"/>
      <c r="L14" s="801"/>
      <c r="M14" s="802"/>
      <c r="O14" s="345"/>
      <c r="P14" s="744" t="s">
        <v>36</v>
      </c>
      <c r="Q14" s="776"/>
      <c r="R14" s="745"/>
      <c r="S14" s="82">
        <f>IF(OR(G9="",G9=0),"",T14/(G9/12))</f>
      </c>
      <c r="T14" s="182"/>
      <c r="U14" s="82">
        <f>IF(OR(I9="",I9=0),"",V14/(I9/12))</f>
      </c>
      <c r="V14" s="182">
        <f>IF('4 財政計画'!Q18="","",'4 財政計画'!Q18)</f>
      </c>
      <c r="W14" s="82">
        <f>IF(OR(K9="",K9=0),"",X14/(K9/12))</f>
      </c>
      <c r="X14" s="182"/>
      <c r="Y14" s="784"/>
      <c r="Z14" s="785"/>
    </row>
    <row r="15" spans="2:26" ht="42" customHeight="1">
      <c r="B15" s="328"/>
      <c r="C15" s="746" t="s">
        <v>12</v>
      </c>
      <c r="D15" s="747"/>
      <c r="E15" s="748"/>
      <c r="F15" s="180">
        <f>IF(OR(G9="",G9=0),"",G15/G9)</f>
      </c>
      <c r="G15" s="70">
        <f>IF(G9="","",SUM(G16:G18))</f>
      </c>
      <c r="H15" s="180">
        <f>IF(OR(I9="",I9=0),"",I15/I9)</f>
      </c>
      <c r="I15" s="70">
        <f>IF(I9="","",SUM(I16:I18))</f>
      </c>
      <c r="J15" s="180">
        <f>IF(OR(K9="",K9=0),"",K15/K9)</f>
      </c>
      <c r="K15" s="70">
        <f>IF(K9="","",SUM(K16:K18))</f>
      </c>
      <c r="L15" s="801"/>
      <c r="M15" s="802"/>
      <c r="O15" s="768" t="s">
        <v>37</v>
      </c>
      <c r="P15" s="769"/>
      <c r="Q15" s="769"/>
      <c r="R15" s="751"/>
      <c r="S15" s="82"/>
      <c r="T15" s="182">
        <f>IF(G9="","",SUM(T16:T20))</f>
      </c>
      <c r="U15" s="537"/>
      <c r="V15" s="182">
        <f>IF(I9="","",SUM(V16:V20))</f>
      </c>
      <c r="W15" s="534"/>
      <c r="X15" s="182">
        <f>IF(K9="","",SUM(X16:X20))</f>
      </c>
      <c r="Y15" s="784"/>
      <c r="Z15" s="785"/>
    </row>
    <row r="16" spans="2:26" ht="42" customHeight="1">
      <c r="B16" s="328"/>
      <c r="C16" s="329"/>
      <c r="D16" s="744" t="s">
        <v>89</v>
      </c>
      <c r="E16" s="745"/>
      <c r="F16" s="180">
        <f>IF(OR(G9="",G9=0),"",G16/G9)</f>
      </c>
      <c r="G16" s="70"/>
      <c r="H16" s="180">
        <f>IF(OR(I9="",I9=0),"",I16/I9)</f>
      </c>
      <c r="I16" s="70">
        <f>IF('3 収支計画'!Q20="","",'3 収支計画'!Q20)</f>
      </c>
      <c r="J16" s="180">
        <f>IF(OR(K9="",K9=0),"",K16/K9)</f>
      </c>
      <c r="K16" s="70"/>
      <c r="L16" s="801"/>
      <c r="M16" s="802"/>
      <c r="O16" s="344"/>
      <c r="P16" s="744" t="s">
        <v>38</v>
      </c>
      <c r="Q16" s="776"/>
      <c r="R16" s="745"/>
      <c r="S16" s="82"/>
      <c r="T16" s="182"/>
      <c r="U16" s="537"/>
      <c r="V16" s="182">
        <f>IF('4 財政計画'!Q20="","",'4 財政計画'!Q20)</f>
      </c>
      <c r="W16" s="534"/>
      <c r="X16" s="182"/>
      <c r="Y16" s="784"/>
      <c r="Z16" s="785"/>
    </row>
    <row r="17" spans="2:26" ht="42" customHeight="1">
      <c r="B17" s="328"/>
      <c r="C17" s="330"/>
      <c r="D17" s="744" t="s">
        <v>13</v>
      </c>
      <c r="E17" s="745"/>
      <c r="F17" s="180">
        <f>IF(OR(G9="",G9=0),"",G17/G9)</f>
      </c>
      <c r="G17" s="181"/>
      <c r="H17" s="180">
        <f>IF(OR(I9="",I9=0),"",I17/I9)</f>
      </c>
      <c r="I17" s="181">
        <f>IF('3 収支計画'!Q21="","",'3 収支計画'!Q21)</f>
      </c>
      <c r="J17" s="180">
        <f>IF(OR(K9="",K9=0),"",K17/K9)</f>
      </c>
      <c r="K17" s="181"/>
      <c r="L17" s="801"/>
      <c r="M17" s="802"/>
      <c r="O17" s="344"/>
      <c r="P17" s="744" t="s">
        <v>39</v>
      </c>
      <c r="Q17" s="776"/>
      <c r="R17" s="745"/>
      <c r="S17" s="82"/>
      <c r="T17" s="182"/>
      <c r="U17" s="537"/>
      <c r="V17" s="182">
        <f>IF('4 財政計画'!Q21="","",'4 財政計画'!Q21)</f>
      </c>
      <c r="W17" s="534"/>
      <c r="X17" s="182"/>
      <c r="Y17" s="784"/>
      <c r="Z17" s="785"/>
    </row>
    <row r="18" spans="2:26" ht="42" customHeight="1">
      <c r="B18" s="328"/>
      <c r="C18" s="329"/>
      <c r="D18" s="750" t="s">
        <v>14</v>
      </c>
      <c r="E18" s="751"/>
      <c r="F18" s="180">
        <f>IF(OR(G9="",G9=0),"",G18/G9)</f>
      </c>
      <c r="G18" s="70"/>
      <c r="H18" s="180">
        <f>IF(OR(I9="",I9=0),"",I18/I9)</f>
      </c>
      <c r="I18" s="70">
        <f>IF('3 収支計画'!Q22="","",'3 収支計画'!Q22)</f>
      </c>
      <c r="J18" s="180">
        <f>IF(OR(K9="",K9=0),"",K18/K9)</f>
      </c>
      <c r="K18" s="70"/>
      <c r="L18" s="801"/>
      <c r="M18" s="802"/>
      <c r="O18" s="344"/>
      <c r="P18" s="744" t="s">
        <v>40</v>
      </c>
      <c r="Q18" s="776"/>
      <c r="R18" s="745"/>
      <c r="S18" s="82"/>
      <c r="T18" s="182"/>
      <c r="U18" s="537"/>
      <c r="V18" s="182">
        <f>IF('4 財政計画'!Q22="","",'4 財政計画'!Q22)</f>
      </c>
      <c r="W18" s="534"/>
      <c r="X18" s="182"/>
      <c r="Y18" s="784"/>
      <c r="Z18" s="785"/>
    </row>
    <row r="19" spans="2:26" ht="42" customHeight="1">
      <c r="B19" s="331"/>
      <c r="C19" s="744" t="s">
        <v>312</v>
      </c>
      <c r="D19" s="752"/>
      <c r="E19" s="753"/>
      <c r="F19" s="180">
        <f>IF(OR(G9="",G9=0),"",G19/G9)</f>
      </c>
      <c r="G19" s="181"/>
      <c r="H19" s="180">
        <f>IF(OR(I9="",I9=0),"",I19/I9)</f>
      </c>
      <c r="I19" s="181">
        <f>IF('3 収支計画'!Q23="","",'3 収支計画'!Q23)</f>
      </c>
      <c r="J19" s="180">
        <f>IF(OR(K9="",K9=0),"",K19/K9)</f>
      </c>
      <c r="K19" s="181"/>
      <c r="L19" s="801"/>
      <c r="M19" s="802"/>
      <c r="O19" s="344"/>
      <c r="P19" s="744" t="s">
        <v>316</v>
      </c>
      <c r="Q19" s="776"/>
      <c r="R19" s="745"/>
      <c r="S19" s="82"/>
      <c r="T19" s="182"/>
      <c r="U19" s="537"/>
      <c r="V19" s="182">
        <f>IF('4 財政計画'!Q23="","",'4 財政計画'!Q23)</f>
      </c>
      <c r="W19" s="534"/>
      <c r="X19" s="182"/>
      <c r="Y19" s="784"/>
      <c r="Z19" s="785"/>
    </row>
    <row r="20" spans="2:26" ht="42" customHeight="1">
      <c r="B20" s="741" t="s">
        <v>15</v>
      </c>
      <c r="C20" s="738"/>
      <c r="D20" s="738"/>
      <c r="E20" s="749"/>
      <c r="F20" s="180">
        <f>IF(OR(G9="",G9=0),"",G20/G9)</f>
      </c>
      <c r="G20" s="84">
        <f>IF(G9="","",G9-G10)</f>
      </c>
      <c r="H20" s="180">
        <f>IF(OR(I9="",I9=0),"",I20/I9)</f>
      </c>
      <c r="I20" s="80">
        <f>IF(I9="","",I9-I10)</f>
      </c>
      <c r="J20" s="180">
        <f>IF(OR(K9="",K9=0),"",K20/K9)</f>
      </c>
      <c r="K20" s="80">
        <f>IF(K9="","",K9-K10)</f>
      </c>
      <c r="L20" s="801"/>
      <c r="M20" s="802"/>
      <c r="O20" s="345"/>
      <c r="P20" s="779" t="s">
        <v>314</v>
      </c>
      <c r="Q20" s="780"/>
      <c r="R20" s="781"/>
      <c r="S20" s="82"/>
      <c r="T20" s="182"/>
      <c r="U20" s="537"/>
      <c r="V20" s="182">
        <f>IF('4 財政計画'!Q24="","",'4 財政計画'!Q24)</f>
      </c>
      <c r="W20" s="534"/>
      <c r="X20" s="182"/>
      <c r="Y20" s="784"/>
      <c r="Z20" s="785"/>
    </row>
    <row r="21" spans="2:26" ht="42" customHeight="1" thickBot="1">
      <c r="B21" s="741" t="s">
        <v>16</v>
      </c>
      <c r="C21" s="738"/>
      <c r="D21" s="738"/>
      <c r="E21" s="749"/>
      <c r="F21" s="180">
        <f>IF(OR(G9="",G9=0),"",G21/G9)</f>
      </c>
      <c r="G21" s="84">
        <f>IF(G9="","",G20+G16)</f>
      </c>
      <c r="H21" s="180">
        <f>IF(OR(I9="",I9=0),"",I21/I9)</f>
      </c>
      <c r="I21" s="80">
        <f>IF(I9="","",I20+I16)</f>
      </c>
      <c r="J21" s="180">
        <f>IF(OR(K9="",K9=0),"",K21/K9)</f>
      </c>
      <c r="K21" s="80">
        <f>IF(K9="","",K20+K16)</f>
      </c>
      <c r="L21" s="801"/>
      <c r="M21" s="802"/>
      <c r="O21" s="762" t="s">
        <v>41</v>
      </c>
      <c r="P21" s="763"/>
      <c r="Q21" s="763"/>
      <c r="R21" s="764"/>
      <c r="S21" s="346"/>
      <c r="T21" s="183"/>
      <c r="U21" s="538"/>
      <c r="V21" s="353">
        <f>IF('4 財政計画'!Q25="","",'4 財政計画'!Q25)</f>
      </c>
      <c r="W21" s="539"/>
      <c r="X21" s="183"/>
      <c r="Y21" s="784"/>
      <c r="Z21" s="785"/>
    </row>
    <row r="22" spans="2:26" ht="42" customHeight="1" thickTop="1">
      <c r="B22" s="754" t="s">
        <v>17</v>
      </c>
      <c r="C22" s="747"/>
      <c r="D22" s="747"/>
      <c r="E22" s="748"/>
      <c r="F22" s="180">
        <f>IF(OR(G9="",G9=0),"",G22/G9)</f>
      </c>
      <c r="G22" s="80">
        <f>IF(G9="","",G23+G25)</f>
      </c>
      <c r="H22" s="180">
        <f>IF(OR(I9="",I9=0),"",I22/I9)</f>
      </c>
      <c r="I22" s="80">
        <f>IF(I9="","",I23+I25)</f>
      </c>
      <c r="J22" s="180">
        <f>IF(OR(K9="",K9=0),"",K22/K9)</f>
      </c>
      <c r="K22" s="80">
        <f>IF(K9="","",K23+K25)</f>
      </c>
      <c r="L22" s="801"/>
      <c r="M22" s="802"/>
      <c r="O22" s="786" t="s">
        <v>42</v>
      </c>
      <c r="P22" s="787"/>
      <c r="Q22" s="787"/>
      <c r="R22" s="788"/>
      <c r="S22" s="347"/>
      <c r="T22" s="182">
        <f>IF(G9="","",SUM(T23:T28))</f>
      </c>
      <c r="U22" s="541"/>
      <c r="V22" s="182">
        <f>IF(I9="","",SUM(V23:V28))</f>
      </c>
      <c r="W22" s="542"/>
      <c r="X22" s="182">
        <f>IF(K9="","",SUM(X23:X28))</f>
      </c>
      <c r="Y22" s="784"/>
      <c r="Z22" s="785"/>
    </row>
    <row r="23" spans="2:26" ht="42" customHeight="1">
      <c r="B23" s="328"/>
      <c r="C23" s="746" t="s">
        <v>18</v>
      </c>
      <c r="D23" s="747"/>
      <c r="E23" s="748"/>
      <c r="F23" s="180">
        <f>IF(OR(G9="",G9=0),"",G23/G9)</f>
      </c>
      <c r="G23" s="80"/>
      <c r="H23" s="180">
        <f>IF(OR(I9="",I9=0),"",I23/I9)</f>
      </c>
      <c r="I23" s="80">
        <f>IF('3 収支計画'!Q27="","",'3 収支計画'!Q27)</f>
      </c>
      <c r="J23" s="180">
        <f>IF(OR(K9="",K9=0),"",K23/K9)</f>
      </c>
      <c r="K23" s="80"/>
      <c r="L23" s="801"/>
      <c r="M23" s="802"/>
      <c r="O23" s="348"/>
      <c r="P23" s="744" t="s">
        <v>43</v>
      </c>
      <c r="Q23" s="776"/>
      <c r="R23" s="745"/>
      <c r="S23" s="82">
        <f>IF(OR(G43="",G43=0),"",T23/(G43/12))</f>
      </c>
      <c r="T23" s="182"/>
      <c r="U23" s="82">
        <f>IF(OR(I43="",I43=0),"",V23/(I43/12))</f>
      </c>
      <c r="V23" s="182">
        <f>IF('4 財政計画'!Q27="","",'4 財政計画'!Q27)</f>
      </c>
      <c r="W23" s="82">
        <f>IF(OR(K43="",K43=0),"",X23/(K43/12))</f>
      </c>
      <c r="X23" s="182"/>
      <c r="Y23" s="784"/>
      <c r="Z23" s="785"/>
    </row>
    <row r="24" spans="2:26" ht="42" customHeight="1">
      <c r="B24" s="328"/>
      <c r="C24" s="329"/>
      <c r="D24" s="737" t="s">
        <v>76</v>
      </c>
      <c r="E24" s="749"/>
      <c r="F24" s="180">
        <f>IF(OR(G9="",G9=0),"",G24/G9)</f>
      </c>
      <c r="G24" s="80"/>
      <c r="H24" s="180">
        <f>IF(OR(I9="",I9=0),"",I24/I9)</f>
      </c>
      <c r="I24" s="80">
        <f>IF('3 収支計画'!Q28="","",'3 収支計画'!Q28)</f>
      </c>
      <c r="J24" s="180">
        <f>IF(OR(K9="",K9=0),"",K24/K9)</f>
      </c>
      <c r="K24" s="80"/>
      <c r="L24" s="801"/>
      <c r="M24" s="802"/>
      <c r="O24" s="348"/>
      <c r="P24" s="744" t="s">
        <v>44</v>
      </c>
      <c r="Q24" s="776"/>
      <c r="R24" s="745"/>
      <c r="S24" s="82">
        <f>IF(OR(G43="",G43=0),"",T24/(G43/12))</f>
      </c>
      <c r="T24" s="182"/>
      <c r="U24" s="82">
        <f>IF(OR(I43="",I43=0),"",V24/(I43/12))</f>
      </c>
      <c r="V24" s="182">
        <f>IF('4 財政計画'!Q28="","",'4 財政計画'!Q28)</f>
      </c>
      <c r="W24" s="82">
        <f>IF(OR(K43="",K43=0),"",X24/(K43/12))</f>
      </c>
      <c r="X24" s="182"/>
      <c r="Y24" s="784"/>
      <c r="Z24" s="785"/>
    </row>
    <row r="25" spans="2:26" ht="42" customHeight="1">
      <c r="B25" s="328"/>
      <c r="C25" s="746" t="s">
        <v>12</v>
      </c>
      <c r="D25" s="747"/>
      <c r="E25" s="748"/>
      <c r="F25" s="180">
        <f>IF(OR(G9="",G9=0),"",G25/G9)</f>
      </c>
      <c r="G25" s="80">
        <f>IF(G9="","",SUM(G26:G29))</f>
      </c>
      <c r="H25" s="180">
        <f>IF(OR(I9="",I9=0),"",I25/I9)</f>
      </c>
      <c r="I25" s="80">
        <f>IF(I9="","",SUM(I26:I29))</f>
      </c>
      <c r="J25" s="180">
        <f>IF(OR(K9="",K9=0),"",K25/K9)</f>
      </c>
      <c r="K25" s="80">
        <f>IF(K9="","",SUM(K26:K29))</f>
      </c>
      <c r="L25" s="801"/>
      <c r="M25" s="802"/>
      <c r="O25" s="348"/>
      <c r="P25" s="744" t="s">
        <v>45</v>
      </c>
      <c r="Q25" s="776"/>
      <c r="R25" s="745"/>
      <c r="S25" s="343"/>
      <c r="T25" s="182"/>
      <c r="U25" s="537"/>
      <c r="V25" s="182">
        <f>IF('4 財政計画'!Q29="","",'4 財政計画'!Q29)</f>
      </c>
      <c r="W25" s="534"/>
      <c r="X25" s="182"/>
      <c r="Y25" s="784"/>
      <c r="Z25" s="785"/>
    </row>
    <row r="26" spans="2:26" ht="42" customHeight="1">
      <c r="B26" s="328"/>
      <c r="C26" s="329"/>
      <c r="D26" s="744" t="s">
        <v>89</v>
      </c>
      <c r="E26" s="745"/>
      <c r="F26" s="180">
        <f>IF(OR(G9="",G9=0),"",G26/G9)</f>
      </c>
      <c r="G26" s="80"/>
      <c r="H26" s="180">
        <f>IF(OR(I9="",I9=0),"",I26/I9)</f>
      </c>
      <c r="I26" s="80">
        <f>IF('3 収支計画'!Q30="","",'3 収支計画'!Q30)</f>
      </c>
      <c r="J26" s="180">
        <f>IF(OR(K9="",K9=0),"",K26/K9)</f>
      </c>
      <c r="K26" s="80"/>
      <c r="L26" s="801"/>
      <c r="M26" s="802"/>
      <c r="O26" s="348"/>
      <c r="P26" s="779" t="s">
        <v>85</v>
      </c>
      <c r="Q26" s="780"/>
      <c r="R26" s="781"/>
      <c r="S26" s="343"/>
      <c r="T26" s="182"/>
      <c r="U26" s="537"/>
      <c r="V26" s="182">
        <f>IF('4 財政計画'!Q30="","",'4 財政計画'!Q30)</f>
      </c>
      <c r="W26" s="534"/>
      <c r="X26" s="182"/>
      <c r="Y26" s="784"/>
      <c r="Z26" s="785"/>
    </row>
    <row r="27" spans="2:26" ht="42" customHeight="1">
      <c r="B27" s="328"/>
      <c r="C27" s="329"/>
      <c r="D27" s="744" t="s">
        <v>19</v>
      </c>
      <c r="E27" s="745"/>
      <c r="F27" s="180">
        <f>IF(OR(G9="",G9=0),"",G27/G9)</f>
      </c>
      <c r="G27" s="80"/>
      <c r="H27" s="180">
        <f>IF(OR(I9="",I9=0),"",I27/I9)</f>
      </c>
      <c r="I27" s="80">
        <f>IF('3 収支計画'!Q31="","",'3 収支計画'!Q31)</f>
      </c>
      <c r="J27" s="180">
        <f>IF(OR(K9="",K9=0),"",K27/K9)</f>
      </c>
      <c r="K27" s="80"/>
      <c r="L27" s="801"/>
      <c r="M27" s="802"/>
      <c r="O27" s="349"/>
      <c r="P27" s="779" t="s">
        <v>46</v>
      </c>
      <c r="Q27" s="780"/>
      <c r="R27" s="781"/>
      <c r="S27" s="343"/>
      <c r="T27" s="182"/>
      <c r="U27" s="537"/>
      <c r="V27" s="182">
        <f>IF('4 財政計画'!Q31="","",'4 財政計画'!Q31)</f>
      </c>
      <c r="W27" s="534"/>
      <c r="X27" s="182"/>
      <c r="Y27" s="784"/>
      <c r="Z27" s="785"/>
    </row>
    <row r="28" spans="2:26" ht="42" customHeight="1">
      <c r="B28" s="328"/>
      <c r="C28" s="329"/>
      <c r="D28" s="744" t="s">
        <v>20</v>
      </c>
      <c r="E28" s="745"/>
      <c r="F28" s="180">
        <f>IF(OR(G9="",G9=0),"",G28/G9)</f>
      </c>
      <c r="G28" s="80"/>
      <c r="H28" s="180">
        <f>IF(OR(I9="",I9=0),"",I28/I9)</f>
      </c>
      <c r="I28" s="80">
        <f>IF('3 収支計画'!Q32="","",'3 収支計画'!Q32)</f>
      </c>
      <c r="J28" s="180">
        <f>IF(OR(K9="",K9=0),"",K28/K9)</f>
      </c>
      <c r="K28" s="80"/>
      <c r="L28" s="801"/>
      <c r="M28" s="802"/>
      <c r="O28" s="350"/>
      <c r="P28" s="744" t="s">
        <v>36</v>
      </c>
      <c r="Q28" s="776"/>
      <c r="R28" s="745"/>
      <c r="S28" s="343"/>
      <c r="T28" s="182"/>
      <c r="U28" s="537"/>
      <c r="V28" s="182">
        <f>IF('4 財政計画'!Q32="","",'4 財政計画'!Q32)</f>
      </c>
      <c r="W28" s="534"/>
      <c r="X28" s="182"/>
      <c r="Y28" s="784"/>
      <c r="Z28" s="785"/>
    </row>
    <row r="29" spans="2:26" ht="42" customHeight="1">
      <c r="B29" s="328"/>
      <c r="C29" s="329"/>
      <c r="D29" s="744" t="s">
        <v>74</v>
      </c>
      <c r="E29" s="745"/>
      <c r="F29" s="180">
        <f>IF(OR(G9="",G9=0),"",G29/G9)</f>
      </c>
      <c r="G29" s="80"/>
      <c r="H29" s="180">
        <f>IF(OR(I9="",I9=0),"",I29/I9)</f>
      </c>
      <c r="I29" s="80">
        <f>IF('3 収支計画'!Q33="","",'3 収支計画'!Q33)</f>
      </c>
      <c r="J29" s="180">
        <f>IF(OR(K9="",K9=0),"",K29/K9)</f>
      </c>
      <c r="K29" s="80"/>
      <c r="L29" s="801"/>
      <c r="M29" s="802"/>
      <c r="O29" s="768" t="s">
        <v>47</v>
      </c>
      <c r="P29" s="769"/>
      <c r="Q29" s="769"/>
      <c r="R29" s="751"/>
      <c r="S29" s="351"/>
      <c r="T29" s="184"/>
      <c r="U29" s="544"/>
      <c r="V29" s="182">
        <f>IF('4 財政計画'!Q33="","",'4 財政計画'!Q33)</f>
      </c>
      <c r="W29" s="545"/>
      <c r="X29" s="184"/>
      <c r="Y29" s="784"/>
      <c r="Z29" s="785"/>
    </row>
    <row r="30" spans="2:26" ht="42" customHeight="1">
      <c r="B30" s="741" t="s">
        <v>21</v>
      </c>
      <c r="C30" s="738"/>
      <c r="D30" s="738"/>
      <c r="E30" s="749"/>
      <c r="F30" s="180">
        <f>IF(OR(G9="",G9=0),"",G30/G9)</f>
      </c>
      <c r="G30" s="80">
        <f>IF(G9="","",G20-G22)</f>
      </c>
      <c r="H30" s="180">
        <f>IF(OR(I9="",I9=0),"",I30/I9)</f>
      </c>
      <c r="I30" s="80">
        <f>IF(I9="","",I20-I22)</f>
      </c>
      <c r="J30" s="180">
        <f>IF(OR(K9="",K9=0),"",K30/K9)</f>
      </c>
      <c r="K30" s="80">
        <f>IF(K9="","",K20-K22)</f>
      </c>
      <c r="L30" s="801"/>
      <c r="M30" s="802"/>
      <c r="O30" s="348"/>
      <c r="P30" s="779" t="s">
        <v>48</v>
      </c>
      <c r="Q30" s="780"/>
      <c r="R30" s="781"/>
      <c r="S30" s="343"/>
      <c r="T30" s="182"/>
      <c r="U30" s="537"/>
      <c r="V30" s="182">
        <f>IF('4 財政計画'!Q34="","",'4 財政計画'!Q34)</f>
      </c>
      <c r="W30" s="534"/>
      <c r="X30" s="182"/>
      <c r="Y30" s="784"/>
      <c r="Z30" s="785"/>
    </row>
    <row r="31" spans="2:26" ht="42" customHeight="1">
      <c r="B31" s="741" t="s">
        <v>22</v>
      </c>
      <c r="C31" s="738"/>
      <c r="D31" s="738"/>
      <c r="E31" s="749"/>
      <c r="F31" s="180">
        <f>IF(OR(G9="",G9=0),"",G31/G9)</f>
      </c>
      <c r="G31" s="80"/>
      <c r="H31" s="180">
        <f>IF(OR(I9="",I9=0),"",I31/I9)</f>
      </c>
      <c r="I31" s="80">
        <f>IF('3 収支計画'!Q35="","",'3 収支計画'!Q35)</f>
      </c>
      <c r="J31" s="180">
        <f>IF(OR(K9="",K9=0),"",K31/K9)</f>
      </c>
      <c r="K31" s="80"/>
      <c r="L31" s="801"/>
      <c r="M31" s="802"/>
      <c r="O31" s="352"/>
      <c r="P31" s="790" t="s">
        <v>49</v>
      </c>
      <c r="Q31" s="791"/>
      <c r="R31" s="792"/>
      <c r="S31" s="343"/>
      <c r="T31" s="182"/>
      <c r="U31" s="537"/>
      <c r="V31" s="182">
        <f>IF('4 財政計画'!Q35="","",'4 財政計画'!Q35)</f>
      </c>
      <c r="W31" s="534"/>
      <c r="X31" s="182"/>
      <c r="Y31" s="784"/>
      <c r="Z31" s="785"/>
    </row>
    <row r="32" spans="2:26" ht="42" customHeight="1">
      <c r="B32" s="741" t="s">
        <v>23</v>
      </c>
      <c r="C32" s="738"/>
      <c r="D32" s="738"/>
      <c r="E32" s="749"/>
      <c r="F32" s="180">
        <f>IF(OR(G9="",G9=0),"",G32/G9)</f>
      </c>
      <c r="G32" s="80"/>
      <c r="H32" s="180">
        <f>IF(OR(I9="",I9=0),"",I32/I9)</f>
      </c>
      <c r="I32" s="80">
        <f>IF('3 収支計画'!Q36="","",'3 収支計画'!Q36)</f>
      </c>
      <c r="J32" s="180">
        <f>IF(OR(K9="",K9=0),"",K32/K9)</f>
      </c>
      <c r="K32" s="80"/>
      <c r="L32" s="801"/>
      <c r="M32" s="802"/>
      <c r="O32" s="789" t="s">
        <v>50</v>
      </c>
      <c r="P32" s="776"/>
      <c r="Q32" s="776"/>
      <c r="R32" s="745"/>
      <c r="S32" s="343"/>
      <c r="T32" s="182"/>
      <c r="U32" s="537"/>
      <c r="V32" s="182">
        <f>IF('4 財政計画'!Q36="","",'4 財政計画'!Q36)</f>
      </c>
      <c r="W32" s="534"/>
      <c r="X32" s="182"/>
      <c r="Y32" s="784"/>
      <c r="Z32" s="785"/>
    </row>
    <row r="33" spans="2:26" ht="42" customHeight="1">
      <c r="B33" s="741" t="s">
        <v>24</v>
      </c>
      <c r="C33" s="738"/>
      <c r="D33" s="738"/>
      <c r="E33" s="749"/>
      <c r="F33" s="180">
        <f>IF(OR(G9="",G9=0),"",G33/G9)</f>
      </c>
      <c r="G33" s="80"/>
      <c r="H33" s="180">
        <f>IF(OR(I9="",I9=0),"",I33/I9)</f>
      </c>
      <c r="I33" s="80">
        <f>IF('3 収支計画'!Q37="","",'3 収支計画'!Q37)</f>
      </c>
      <c r="J33" s="180">
        <f>IF(OR(K9="",K9=0),"",K33/K9)</f>
      </c>
      <c r="K33" s="80"/>
      <c r="L33" s="801"/>
      <c r="M33" s="802"/>
      <c r="O33" s="789" t="s">
        <v>51</v>
      </c>
      <c r="P33" s="776"/>
      <c r="Q33" s="776"/>
      <c r="R33" s="745"/>
      <c r="S33" s="351"/>
      <c r="T33" s="184"/>
      <c r="U33" s="544"/>
      <c r="V33" s="182">
        <f>IF('4 財政計画'!Q37="","",'4 財政計画'!Q37)</f>
      </c>
      <c r="W33" s="545"/>
      <c r="X33" s="184"/>
      <c r="Y33" s="784"/>
      <c r="Z33" s="785"/>
    </row>
    <row r="34" spans="2:26" ht="42" customHeight="1" thickBot="1">
      <c r="B34" s="741" t="s">
        <v>25</v>
      </c>
      <c r="C34" s="738"/>
      <c r="D34" s="738"/>
      <c r="E34" s="749"/>
      <c r="F34" s="180">
        <f>IF(OR(G9="",G9=0),"",G34/G9)</f>
      </c>
      <c r="G34" s="80">
        <f>IF(G9="","",G30-G31+G32+G33)</f>
      </c>
      <c r="H34" s="180">
        <f>IF(OR(I9="",I9=0),"",I34/I9)</f>
      </c>
      <c r="I34" s="80">
        <f>IF(I9="","",I30-I31+I32+I33)</f>
      </c>
      <c r="J34" s="180">
        <f>IF(OR(K9="",K9=0),"",K34/K9)</f>
      </c>
      <c r="K34" s="80">
        <f>IF(K9="","",K30-K31+K32+K33)</f>
      </c>
      <c r="L34" s="801"/>
      <c r="M34" s="802"/>
      <c r="O34" s="762" t="s">
        <v>52</v>
      </c>
      <c r="P34" s="763"/>
      <c r="Q34" s="763"/>
      <c r="R34" s="764"/>
      <c r="S34" s="346"/>
      <c r="T34" s="353">
        <f>IF(G9="","",T22+T29+T32)</f>
      </c>
      <c r="U34" s="538"/>
      <c r="V34" s="353">
        <f>IF(I9="","",V22+V29+V32)</f>
      </c>
      <c r="W34" s="539"/>
      <c r="X34" s="353">
        <f>IF(K9="","",X22+X29+X32)</f>
      </c>
      <c r="Y34" s="784"/>
      <c r="Z34" s="785"/>
    </row>
    <row r="35" spans="2:26" ht="42" customHeight="1" thickTop="1">
      <c r="B35" s="741" t="s">
        <v>16</v>
      </c>
      <c r="C35" s="738"/>
      <c r="D35" s="738"/>
      <c r="E35" s="749"/>
      <c r="F35" s="180">
        <f>IF(OR(G9="",G9=0),"",G35/G9)</f>
      </c>
      <c r="G35" s="80">
        <f>IF(G9="","",G34+G39)</f>
      </c>
      <c r="H35" s="180">
        <f>IF(OR(I9="",I9=0),"",I35/I9)</f>
      </c>
      <c r="I35" s="80">
        <f>IF(I9="","",I34+I39)</f>
      </c>
      <c r="J35" s="180">
        <f>IF(OR(K9="",K9=0),"",K35/K9)</f>
      </c>
      <c r="K35" s="80">
        <f>IF(K9="","",K34+K39)</f>
      </c>
      <c r="L35" s="801"/>
      <c r="M35" s="802"/>
      <c r="O35" s="798" t="s">
        <v>53</v>
      </c>
      <c r="P35" s="799"/>
      <c r="Q35" s="799"/>
      <c r="R35" s="800"/>
      <c r="S35" s="82">
        <f>IF(OR(G9="",G9=0),"",T35/(G9/12))</f>
      </c>
      <c r="T35" s="185"/>
      <c r="U35" s="82">
        <f>IF(OR(I9="",I9=0),"",V35/(I9/12))</f>
      </c>
      <c r="V35" s="182">
        <f>IF('4 財政計画'!Q39="","",'4 財政計画'!Q39)</f>
      </c>
      <c r="W35" s="82">
        <f>IF(OR($K$9="",$K$9=0),"",X35/$K$9/12)</f>
      </c>
      <c r="X35" s="476"/>
      <c r="Y35" s="784"/>
      <c r="Z35" s="785"/>
    </row>
    <row r="36" spans="2:26" ht="42" customHeight="1" thickBot="1">
      <c r="B36" s="741" t="s">
        <v>26</v>
      </c>
      <c r="C36" s="738"/>
      <c r="D36" s="738"/>
      <c r="E36" s="749"/>
      <c r="F36" s="180">
        <f>IF(OR(G9="",G9=0),"",G36/G9)</f>
      </c>
      <c r="G36" s="80"/>
      <c r="H36" s="180">
        <f>IF(OR(I9="",I9=0),"",I36/I9)</f>
      </c>
      <c r="I36" s="80">
        <f>IF('3 収支計画'!Q40="","",'3 収支計画'!Q40)</f>
      </c>
      <c r="J36" s="180">
        <f>IF(OR(K9="",K9=0),"",K36/K9)</f>
      </c>
      <c r="K36" s="80"/>
      <c r="L36" s="801"/>
      <c r="M36" s="802"/>
      <c r="O36" s="793" t="s">
        <v>54</v>
      </c>
      <c r="P36" s="794"/>
      <c r="Q36" s="794"/>
      <c r="R36" s="795"/>
      <c r="S36" s="83">
        <f>IF(OR(G9="",G9=0),"",T36/(G9/12))</f>
      </c>
      <c r="T36" s="186"/>
      <c r="U36" s="83">
        <f>IF(OR(I9="",I9=0),"",V36/(I9/12))</f>
      </c>
      <c r="V36" s="546">
        <f>IF('4 財政計画'!Q40="","",'4 財政計画'!Q40)</f>
      </c>
      <c r="W36" s="83">
        <f>IF(OR($K$9="",$K$9=0),"",X36/$K$9/12)</f>
      </c>
      <c r="X36" s="477"/>
      <c r="Y36" s="809"/>
      <c r="Z36" s="810"/>
    </row>
    <row r="37" spans="2:26" ht="42" customHeight="1">
      <c r="B37" s="741" t="s">
        <v>27</v>
      </c>
      <c r="C37" s="738"/>
      <c r="D37" s="738"/>
      <c r="E37" s="749"/>
      <c r="F37" s="180">
        <f>IF(OR(G9="",G9=0),"",G37/G9)</f>
      </c>
      <c r="G37" s="80"/>
      <c r="H37" s="180">
        <f>IF(OR(I9="",I9=0),"",I37/I9)</f>
      </c>
      <c r="I37" s="80">
        <f>IF('3 収支計画'!Q41="","",'3 収支計画'!Q41)</f>
      </c>
      <c r="J37" s="180">
        <f>IF(OR(K9="",K9=0),"",K37/K9)</f>
      </c>
      <c r="K37" s="80"/>
      <c r="L37" s="801"/>
      <c r="M37" s="802"/>
      <c r="O37" s="354" t="s">
        <v>55</v>
      </c>
      <c r="P37" s="354"/>
      <c r="Q37" s="355"/>
      <c r="R37" s="355"/>
      <c r="S37" s="355"/>
      <c r="T37" s="356"/>
      <c r="U37" s="355"/>
      <c r="V37" s="357"/>
      <c r="W37" s="355"/>
      <c r="X37" s="355"/>
      <c r="Y37" s="355"/>
      <c r="Z37" s="257"/>
    </row>
    <row r="38" spans="2:26" ht="42" customHeight="1">
      <c r="B38" s="741" t="s">
        <v>28</v>
      </c>
      <c r="C38" s="738"/>
      <c r="D38" s="738"/>
      <c r="E38" s="749"/>
      <c r="F38" s="180">
        <f>IF(OR(G9="",G9=0),"",G38/G9)</f>
      </c>
      <c r="G38" s="80">
        <f>IF(G9="","",G34+G36-G37)</f>
      </c>
      <c r="H38" s="180">
        <f>IF(OR(I9="",I9=0),"",I38/I9)</f>
      </c>
      <c r="I38" s="80">
        <f>IF(I9="","",I34+I36-I37)</f>
      </c>
      <c r="J38" s="180">
        <f>IF(OR(K9="",K9=0),"",K38/K9)</f>
      </c>
      <c r="K38" s="80">
        <f>IF(K9="","",K34+K36-K37)</f>
      </c>
      <c r="L38" s="801"/>
      <c r="M38" s="802"/>
      <c r="O38" s="354"/>
      <c r="P38" s="354"/>
      <c r="Q38" s="355"/>
      <c r="R38" s="355"/>
      <c r="S38" s="355"/>
      <c r="T38" s="356"/>
      <c r="U38" s="355"/>
      <c r="V38" s="357"/>
      <c r="W38" s="355"/>
      <c r="X38" s="355"/>
      <c r="Y38" s="355"/>
      <c r="Z38" s="257"/>
    </row>
    <row r="39" spans="2:26" ht="45.75" customHeight="1" thickBot="1">
      <c r="B39" s="762" t="s">
        <v>311</v>
      </c>
      <c r="C39" s="763"/>
      <c r="D39" s="763"/>
      <c r="E39" s="764"/>
      <c r="F39" s="180">
        <f>IF(OR(G9="",G9=0),"",G39/G9)</f>
      </c>
      <c r="G39" s="81">
        <f>IF(G9="","",G16+G26)</f>
      </c>
      <c r="H39" s="180">
        <f>IF(OR(I9="",I9=0),"",I39/I9)</f>
      </c>
      <c r="I39" s="81">
        <f>IF(I9="","",I16+I26)</f>
      </c>
      <c r="J39" s="180">
        <f>IF(OR(K9="",K9=0),"",K39/K9)</f>
      </c>
      <c r="K39" s="81">
        <f>IF(K9="","",K16+K26)</f>
      </c>
      <c r="L39" s="801"/>
      <c r="M39" s="802"/>
      <c r="O39" s="358"/>
      <c r="P39" s="314"/>
      <c r="Q39" s="314"/>
      <c r="R39" s="314"/>
      <c r="S39" s="312"/>
      <c r="T39" s="359"/>
      <c r="U39" s="314"/>
      <c r="V39" s="359"/>
      <c r="W39" s="314"/>
      <c r="X39" s="359"/>
      <c r="Y39" s="359"/>
      <c r="Z39" s="314"/>
    </row>
    <row r="40" spans="2:26" ht="42" customHeight="1" thickBot="1" thickTop="1">
      <c r="B40" s="755" t="s">
        <v>29</v>
      </c>
      <c r="C40" s="756"/>
      <c r="D40" s="756"/>
      <c r="E40" s="757"/>
      <c r="F40" s="758"/>
      <c r="G40" s="759"/>
      <c r="H40" s="758">
        <f>IF('3 収支計画'!Q44="","",'3 収支計画'!Q44)</f>
      </c>
      <c r="I40" s="759"/>
      <c r="J40" s="760"/>
      <c r="K40" s="761"/>
      <c r="L40" s="807"/>
      <c r="M40" s="808"/>
      <c r="O40" s="360"/>
      <c r="P40" s="360"/>
      <c r="Q40" s="360"/>
      <c r="R40" s="360"/>
      <c r="S40" s="361"/>
      <c r="T40" s="250"/>
      <c r="U40" s="360"/>
      <c r="V40" s="362"/>
      <c r="W40" s="360"/>
      <c r="X40" s="360"/>
      <c r="Y40" s="360"/>
      <c r="Z40" s="360"/>
    </row>
    <row r="41" spans="2:26" ht="42" customHeight="1">
      <c r="B41" s="1" t="s">
        <v>88</v>
      </c>
      <c r="C41" s="1"/>
      <c r="D41" s="332"/>
      <c r="E41" s="332"/>
      <c r="F41" s="332"/>
      <c r="G41" s="333"/>
      <c r="H41" s="332"/>
      <c r="I41" s="334"/>
      <c r="J41" s="332"/>
      <c r="K41" s="332"/>
      <c r="L41" s="335"/>
      <c r="M41" s="252"/>
      <c r="O41" s="360"/>
      <c r="P41" s="360"/>
      <c r="Q41" s="360"/>
      <c r="R41" s="360"/>
      <c r="S41" s="361"/>
      <c r="T41" s="250"/>
      <c r="U41" s="360"/>
      <c r="V41" s="363"/>
      <c r="W41" s="360"/>
      <c r="X41" s="360"/>
      <c r="Y41" s="360"/>
      <c r="Z41" s="360"/>
    </row>
    <row r="42" spans="2:13" ht="42" customHeight="1">
      <c r="B42" s="354"/>
      <c r="C42" s="354"/>
      <c r="D42" s="355"/>
      <c r="E42" s="355"/>
      <c r="F42" s="355"/>
      <c r="G42" s="356"/>
      <c r="H42" s="355"/>
      <c r="I42" s="357"/>
      <c r="J42" s="355"/>
      <c r="K42" s="355"/>
      <c r="L42" s="355"/>
      <c r="M42" s="257"/>
    </row>
    <row r="43" spans="2:26" s="360" customFormat="1" ht="34.5" customHeight="1">
      <c r="B43" s="358" t="s">
        <v>289</v>
      </c>
      <c r="C43" s="314"/>
      <c r="D43" s="314"/>
      <c r="E43" s="314"/>
      <c r="F43" s="312"/>
      <c r="G43" s="359">
        <f>SUM(G11:G13)</f>
        <v>0</v>
      </c>
      <c r="H43" s="314"/>
      <c r="I43" s="359">
        <f>SUM(I11:I13)</f>
        <v>0</v>
      </c>
      <c r="J43" s="314"/>
      <c r="K43" s="359">
        <f>SUM(K11:K13)</f>
        <v>0</v>
      </c>
      <c r="L43" s="359"/>
      <c r="M43" s="314"/>
      <c r="O43" s="246"/>
      <c r="P43" s="246"/>
      <c r="Q43" s="246"/>
      <c r="R43" s="246"/>
      <c r="S43" s="277"/>
      <c r="T43" s="302"/>
      <c r="U43" s="246"/>
      <c r="V43" s="364"/>
      <c r="W43" s="246"/>
      <c r="X43" s="246"/>
      <c r="Y43" s="246"/>
      <c r="Z43" s="246"/>
    </row>
    <row r="44" spans="6:26" s="360" customFormat="1" ht="27" customHeight="1">
      <c r="F44" s="361"/>
      <c r="G44" s="250"/>
      <c r="I44" s="362"/>
      <c r="O44" s="246"/>
      <c r="P44" s="246"/>
      <c r="Q44" s="246"/>
      <c r="R44" s="246"/>
      <c r="S44" s="277"/>
      <c r="T44" s="302"/>
      <c r="U44" s="246"/>
      <c r="V44" s="364"/>
      <c r="W44" s="246"/>
      <c r="X44" s="246"/>
      <c r="Y44" s="246"/>
      <c r="Z44" s="246"/>
    </row>
    <row r="45" spans="6:26" s="360" customFormat="1" ht="27" customHeight="1">
      <c r="F45" s="361"/>
      <c r="G45" s="250"/>
      <c r="I45" s="363"/>
      <c r="O45" s="246"/>
      <c r="P45" s="246"/>
      <c r="Q45" s="246"/>
      <c r="R45" s="246"/>
      <c r="S45" s="277"/>
      <c r="T45" s="302"/>
      <c r="U45" s="246"/>
      <c r="V45" s="364"/>
      <c r="W45" s="246"/>
      <c r="X45" s="246"/>
      <c r="Y45" s="246"/>
      <c r="Z45" s="246"/>
    </row>
    <row r="46" spans="6:26" s="360" customFormat="1" ht="27" customHeight="1">
      <c r="F46" s="361"/>
      <c r="G46" s="250"/>
      <c r="I46" s="363"/>
      <c r="O46" s="246"/>
      <c r="P46" s="246"/>
      <c r="Q46" s="246"/>
      <c r="R46" s="246"/>
      <c r="S46" s="277"/>
      <c r="T46" s="302"/>
      <c r="U46" s="246"/>
      <c r="V46" s="364"/>
      <c r="W46" s="246"/>
      <c r="X46" s="246"/>
      <c r="Y46" s="246"/>
      <c r="Z46" s="246"/>
    </row>
    <row r="47" ht="27" customHeight="1"/>
  </sheetData>
  <sheetProtection/>
  <mergeCells count="131">
    <mergeCell ref="B3:M3"/>
    <mergeCell ref="B4:M4"/>
    <mergeCell ref="B5:M5"/>
    <mergeCell ref="L8:M8"/>
    <mergeCell ref="B9:E9"/>
    <mergeCell ref="L9:M9"/>
    <mergeCell ref="L10:M10"/>
    <mergeCell ref="C11:E11"/>
    <mergeCell ref="L11:M11"/>
    <mergeCell ref="C12:E12"/>
    <mergeCell ref="L12:M12"/>
    <mergeCell ref="C13:E13"/>
    <mergeCell ref="L13:M13"/>
    <mergeCell ref="C14:E14"/>
    <mergeCell ref="L14:M14"/>
    <mergeCell ref="C15:E15"/>
    <mergeCell ref="L15:M15"/>
    <mergeCell ref="D16:E16"/>
    <mergeCell ref="L16:M16"/>
    <mergeCell ref="D17:E17"/>
    <mergeCell ref="L17:M17"/>
    <mergeCell ref="D18:E18"/>
    <mergeCell ref="L18:M18"/>
    <mergeCell ref="C19:E19"/>
    <mergeCell ref="L19:M19"/>
    <mergeCell ref="B20:E20"/>
    <mergeCell ref="L20:M20"/>
    <mergeCell ref="B21:E21"/>
    <mergeCell ref="L21:M21"/>
    <mergeCell ref="B22:E22"/>
    <mergeCell ref="L22:M22"/>
    <mergeCell ref="C23:E23"/>
    <mergeCell ref="L23:M23"/>
    <mergeCell ref="D24:E24"/>
    <mergeCell ref="L24:M24"/>
    <mergeCell ref="C25:E25"/>
    <mergeCell ref="L25:M25"/>
    <mergeCell ref="D26:E26"/>
    <mergeCell ref="L26:M26"/>
    <mergeCell ref="D27:E27"/>
    <mergeCell ref="L27:M27"/>
    <mergeCell ref="D28:E28"/>
    <mergeCell ref="L28:M28"/>
    <mergeCell ref="D29:E29"/>
    <mergeCell ref="L29:M29"/>
    <mergeCell ref="B30:E30"/>
    <mergeCell ref="L30:M30"/>
    <mergeCell ref="B31:E31"/>
    <mergeCell ref="L31:M31"/>
    <mergeCell ref="B32:E32"/>
    <mergeCell ref="L32:M32"/>
    <mergeCell ref="B33:E33"/>
    <mergeCell ref="L33:M33"/>
    <mergeCell ref="B34:E34"/>
    <mergeCell ref="L34:M34"/>
    <mergeCell ref="B35:E35"/>
    <mergeCell ref="L35:M35"/>
    <mergeCell ref="B36:E36"/>
    <mergeCell ref="L36:M36"/>
    <mergeCell ref="B37:E37"/>
    <mergeCell ref="L37:M37"/>
    <mergeCell ref="B38:E38"/>
    <mergeCell ref="L38:M38"/>
    <mergeCell ref="B39:E39"/>
    <mergeCell ref="L39:M39"/>
    <mergeCell ref="B40:E40"/>
    <mergeCell ref="F40:G40"/>
    <mergeCell ref="H40:I40"/>
    <mergeCell ref="J40:K40"/>
    <mergeCell ref="L40:M40"/>
    <mergeCell ref="O3:Z3"/>
    <mergeCell ref="O4:Z4"/>
    <mergeCell ref="O5:Z5"/>
    <mergeCell ref="O8:R8"/>
    <mergeCell ref="Y8:Z8"/>
    <mergeCell ref="O9:R9"/>
    <mergeCell ref="Y9:Z9"/>
    <mergeCell ref="P10:R10"/>
    <mergeCell ref="Y10:Z10"/>
    <mergeCell ref="P11:R11"/>
    <mergeCell ref="Y11:Z11"/>
    <mergeCell ref="P12:R12"/>
    <mergeCell ref="Y12:Z12"/>
    <mergeCell ref="P13:R13"/>
    <mergeCell ref="Y13:Z13"/>
    <mergeCell ref="P14:R14"/>
    <mergeCell ref="Y14:Z14"/>
    <mergeCell ref="O15:R15"/>
    <mergeCell ref="Y15:Z15"/>
    <mergeCell ref="P16:R16"/>
    <mergeCell ref="Y16:Z16"/>
    <mergeCell ref="P17:R17"/>
    <mergeCell ref="Y17:Z17"/>
    <mergeCell ref="P18:R18"/>
    <mergeCell ref="Y18:Z18"/>
    <mergeCell ref="P19:R19"/>
    <mergeCell ref="Y19:Z19"/>
    <mergeCell ref="P20:R20"/>
    <mergeCell ref="Y20:Z20"/>
    <mergeCell ref="O21:R21"/>
    <mergeCell ref="Y21:Z21"/>
    <mergeCell ref="O22:R22"/>
    <mergeCell ref="Y22:Z22"/>
    <mergeCell ref="P23:R23"/>
    <mergeCell ref="Y23:Z23"/>
    <mergeCell ref="P24:R24"/>
    <mergeCell ref="Y24:Z24"/>
    <mergeCell ref="P25:R25"/>
    <mergeCell ref="Y25:Z25"/>
    <mergeCell ref="P26:R26"/>
    <mergeCell ref="Y26:Z26"/>
    <mergeCell ref="P27:R27"/>
    <mergeCell ref="Y27:Z27"/>
    <mergeCell ref="P28:R28"/>
    <mergeCell ref="Y28:Z28"/>
    <mergeCell ref="O29:R29"/>
    <mergeCell ref="Y29:Z29"/>
    <mergeCell ref="P30:R30"/>
    <mergeCell ref="Y30:Z30"/>
    <mergeCell ref="P31:R31"/>
    <mergeCell ref="Y31:Z31"/>
    <mergeCell ref="O32:R32"/>
    <mergeCell ref="Y32:Z32"/>
    <mergeCell ref="O33:R33"/>
    <mergeCell ref="Y33:Z33"/>
    <mergeCell ref="O34:R34"/>
    <mergeCell ref="Y34:Z34"/>
    <mergeCell ref="O35:R35"/>
    <mergeCell ref="Y35:Z35"/>
    <mergeCell ref="O36:R36"/>
    <mergeCell ref="Y36:Z36"/>
  </mergeCells>
  <printOptions/>
  <pageMargins left="0.7874015748031497" right="0.3937007874015748" top="0.7874015748031497" bottom="0.5905511811023623" header="0.5118110236220472" footer="0.5118110236220472"/>
  <pageSetup horizontalDpi="300" verticalDpi="300" orientation="portrait" paperSize="9" scale="44" r:id="rId3"/>
  <headerFooter scaleWithDoc="0">
    <oddFooter>&amp;R
&amp;G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2"/>
  <cols>
    <col min="1" max="1" width="9.140625" style="246" customWidth="1"/>
    <col min="2" max="2" width="6.57421875" style="246" customWidth="1"/>
    <col min="3" max="3" width="7.00390625" style="246" customWidth="1"/>
    <col min="4" max="4" width="30.7109375" style="246" customWidth="1"/>
    <col min="5" max="10" width="15.7109375" style="246" customWidth="1"/>
    <col min="11" max="11" width="5.00390625" style="246" customWidth="1"/>
    <col min="12" max="16384" width="9.140625" style="246" customWidth="1"/>
  </cols>
  <sheetData>
    <row r="2" spans="2:10" ht="15.75" customHeight="1">
      <c r="B2" s="252"/>
      <c r="C2" s="252"/>
      <c r="D2" s="252"/>
      <c r="E2" s="252"/>
      <c r="F2" s="252"/>
      <c r="G2" s="252"/>
      <c r="H2" s="252"/>
      <c r="I2" s="252"/>
      <c r="J2" s="252"/>
    </row>
    <row r="3" spans="2:11" ht="32.25" customHeight="1">
      <c r="B3" s="252"/>
      <c r="C3" s="252"/>
      <c r="D3" s="143"/>
      <c r="E3" s="252"/>
      <c r="F3" s="252"/>
      <c r="G3" s="252"/>
      <c r="H3" s="197" t="s">
        <v>291</v>
      </c>
      <c r="I3" s="811">
        <f>IF('1目標（基本方針）'!AJ2="","",'1目標（基本方針）'!AJ2)</f>
      </c>
      <c r="J3" s="812"/>
      <c r="K3" s="490"/>
    </row>
    <row r="4" spans="2:10" ht="36.75" customHeight="1">
      <c r="B4" s="252"/>
      <c r="C4" s="252"/>
      <c r="D4" s="252"/>
      <c r="E4" s="252"/>
      <c r="F4" s="252"/>
      <c r="G4" s="252"/>
      <c r="H4" s="252"/>
      <c r="I4" s="252"/>
      <c r="J4" s="365"/>
    </row>
    <row r="5" spans="2:10" ht="25.5" customHeight="1">
      <c r="B5" s="252"/>
      <c r="C5" s="252"/>
      <c r="D5" s="252"/>
      <c r="E5" s="252"/>
      <c r="F5" s="252"/>
      <c r="G5" s="252"/>
      <c r="H5" s="252"/>
      <c r="I5" s="252"/>
      <c r="J5" s="252"/>
    </row>
    <row r="6" spans="2:10" ht="26.25" customHeight="1">
      <c r="B6" s="252"/>
      <c r="C6" s="821" t="s">
        <v>348</v>
      </c>
      <c r="D6" s="821"/>
      <c r="E6" s="821"/>
      <c r="F6" s="821"/>
      <c r="G6" s="821"/>
      <c r="H6" s="821"/>
      <c r="I6" s="821"/>
      <c r="J6" s="821"/>
    </row>
    <row r="7" spans="2:10" ht="19.5" thickBot="1">
      <c r="B7" s="252"/>
      <c r="C7" s="366"/>
      <c r="D7" s="257"/>
      <c r="E7" s="366"/>
      <c r="F7" s="366"/>
      <c r="G7" s="366"/>
      <c r="H7" s="366"/>
      <c r="I7" s="366"/>
      <c r="J7" s="367" t="s">
        <v>0</v>
      </c>
    </row>
    <row r="8" spans="2:10" ht="30.75" customHeight="1">
      <c r="B8" s="252"/>
      <c r="C8" s="819"/>
      <c r="D8" s="820"/>
      <c r="E8" s="368" t="s">
        <v>335</v>
      </c>
      <c r="F8" s="369" t="s">
        <v>329</v>
      </c>
      <c r="G8" s="369" t="s">
        <v>329</v>
      </c>
      <c r="H8" s="369" t="s">
        <v>329</v>
      </c>
      <c r="I8" s="369" t="s">
        <v>329</v>
      </c>
      <c r="J8" s="370" t="s">
        <v>329</v>
      </c>
    </row>
    <row r="9" spans="2:10" ht="25.5" customHeight="1">
      <c r="B9" s="252"/>
      <c r="C9" s="829" t="s">
        <v>292</v>
      </c>
      <c r="D9" s="371" t="s">
        <v>1</v>
      </c>
      <c r="E9" s="194">
        <f>IF('5, 6 年度別個表（1年目）'!G35="","",ROUND('5, 6 年度別個表（1年目）'!G35,1))</f>
      </c>
      <c r="F9" s="189">
        <f>IF('5, 6 年度別個表（1年目）'!$I35="","",ROUND('5, 6 年度別個表（1年目）'!$I35,1))</f>
      </c>
      <c r="G9" s="189">
        <f>IF('5, 6 年度別個表（2年目）'!$I35="","",ROUND('5, 6 年度別個表（2年目）'!$I35,1))</f>
      </c>
      <c r="H9" s="189">
        <f>IF('5, 6 年度別個表（3年目）'!$I35="","",ROUND('5, 6 年度別個表（3年目）'!$I35,1))</f>
      </c>
      <c r="I9" s="189">
        <f>IF('5, 6 年度別個表（4年目）'!$I35="","",ROUND('5, 6 年度別個表（4年目）'!$I35,1))</f>
      </c>
      <c r="J9" s="190">
        <f>IF('5, 6 年度別個表（5年目）'!$I35="","",ROUND('5, 6 年度別個表（5年目）'!$I35,1))</f>
      </c>
    </row>
    <row r="10" spans="2:10" ht="25.5" customHeight="1">
      <c r="B10" s="252"/>
      <c r="C10" s="830"/>
      <c r="D10" s="371" t="s">
        <v>297</v>
      </c>
      <c r="E10" s="194"/>
      <c r="F10" s="189">
        <f>IF(F9="","",ROUND('5, 6 年度別個表（1年目）'!$V11+'5, 6 年度別個表（1年目）'!$V35+'5, 6 年度別個表（1年目）'!$V36-'5, 6 年度別個表（1年目）'!$T11-'5, 6 年度別個表（1年目）'!$T35-'5, 6 年度別個表（1年目）'!$T36,1))</f>
      </c>
      <c r="G10" s="189">
        <f>IF(G9="","",ROUND('5, 6 年度別個表（2年目）'!$V11+'5, 6 年度別個表（2年目）'!$V35+'5, 6 年度別個表（2年目）'!$V36-'5, 6 年度別個表（1年目）'!$V11-'5, 6 年度別個表（1年目）'!$V35-'5, 6 年度別個表（1年目）'!$V36,1))</f>
      </c>
      <c r="H10" s="189">
        <f>IF(H9="","",ROUND('5, 6 年度別個表（3年目）'!$V11+'5, 6 年度別個表（3年目）'!$V35+'5, 6 年度別個表（3年目）'!$V36-'5, 6 年度別個表（2年目）'!$V11-'5, 6 年度別個表（2年目）'!$V35-'5, 6 年度別個表（2年目）'!$V36,1))</f>
      </c>
      <c r="I10" s="189">
        <f>IF(I9="","",ROUND('5, 6 年度別個表（4年目）'!$V11+'5, 6 年度別個表（4年目）'!$V35+'5, 6 年度別個表（4年目）'!$V36-'5, 6 年度別個表（3年目）'!$V11-'5, 6 年度別個表（3年目）'!$V35-'5, 6 年度別個表（3年目）'!$V36,1))</f>
      </c>
      <c r="J10" s="190">
        <f>IF(J9="","",ROUND('5, 6 年度別個表（5年目）'!$V11+'5, 6 年度別個表（5年目）'!$V35+'5, 6 年度別個表（5年目）'!$V36-'5, 6 年度別個表（4年目）'!$V11-'5, 6 年度別個表（4年目）'!$V35-'5, 6 年度別個表（4年目）'!$V36,1))</f>
      </c>
    </row>
    <row r="11" spans="2:10" ht="25.5" customHeight="1">
      <c r="B11" s="252"/>
      <c r="C11" s="830"/>
      <c r="D11" s="371" t="s">
        <v>298</v>
      </c>
      <c r="E11" s="194"/>
      <c r="F11" s="189">
        <f>IF(F9="","",ROUND('5, 6 年度別個表（1年目）'!$V12-'5, 6 年度別個表（1年目）'!$T12,1))</f>
      </c>
      <c r="G11" s="189">
        <f>IF(G9="","",ROUND('5, 6 年度別個表（2年目）'!$V12-'5, 6 年度別個表（1年目）'!$V12,1))</f>
      </c>
      <c r="H11" s="189">
        <f>IF(H9="","",ROUND('5, 6 年度別個表（3年目）'!$V12-'5, 6 年度別個表（2年目）'!$V12,1))</f>
      </c>
      <c r="I11" s="189">
        <f>IF(I9="","",ROUND('5, 6 年度別個表（4年目）'!$V12-'5, 6 年度別個表（3年目）'!$V12,1))</f>
      </c>
      <c r="J11" s="190">
        <f>IF(J9="","",ROUND('5, 6 年度別個表（5年目）'!$V12-'5, 6 年度別個表（4年目）'!$V12,1))</f>
      </c>
    </row>
    <row r="12" spans="2:10" ht="25.5" customHeight="1">
      <c r="B12" s="252"/>
      <c r="C12" s="830"/>
      <c r="D12" s="372" t="s">
        <v>299</v>
      </c>
      <c r="E12" s="373"/>
      <c r="F12" s="195">
        <f>IF(F9="","",ROUND('5, 6 年度別個表（1年目）'!$V13-'5, 6 年度別個表（1年目）'!$T13,1))</f>
      </c>
      <c r="G12" s="195">
        <f>IF(G9="","",ROUND('5, 6 年度別個表（2年目）'!$V13-'5, 6 年度別個表（1年目）'!$V13,1))</f>
      </c>
      <c r="H12" s="195">
        <f>IF(H9="","",ROUND('5, 6 年度別個表（3年目）'!$V13-'5, 6 年度別個表（2年目）'!$V13,1))</f>
      </c>
      <c r="I12" s="189">
        <f>IF(I9="","",ROUND('5, 6 年度別個表（4年目）'!$V13-'5, 6 年度別個表（3年目）'!$V13,1))</f>
      </c>
      <c r="J12" s="190">
        <f>IF(J9="","",ROUND('5, 6 年度別個表（5年目）'!$V13-'5, 6 年度別個表（4年目）'!$V13,1))</f>
      </c>
    </row>
    <row r="13" spans="2:10" ht="15.75" customHeight="1">
      <c r="B13" s="252"/>
      <c r="C13" s="830"/>
      <c r="D13" s="374" t="s">
        <v>300</v>
      </c>
      <c r="E13" s="817"/>
      <c r="F13" s="813">
        <f>IF(F9="","",ROUND('5, 6 年度別個表（1年目）'!$V23-'5, 6 年度別個表（1年目）'!$T23,1))</f>
      </c>
      <c r="G13" s="813">
        <f>IF(G9="","",ROUND('5, 6 年度別個表（2年目）'!$V23-'5, 6 年度別個表（1年目）'!$V23,1))</f>
      </c>
      <c r="H13" s="813">
        <f>IF(H9="","",ROUND('5, 6 年度別個表（3年目）'!$V23-'5, 6 年度別個表（2年目）'!$V23,1))</f>
      </c>
      <c r="I13" s="813">
        <f>IF(I9="","",ROUND('5, 6 年度別個表（4年目）'!$V23-'5, 6 年度別個表（3年目）'!$V23,1))</f>
      </c>
      <c r="J13" s="815">
        <f>IF(J9="","",ROUND('5, 6 年度別個表（5年目）'!$V23-'5, 6 年度別個表（4年目）'!$V23,1))</f>
      </c>
    </row>
    <row r="14" spans="2:10" ht="14.25" customHeight="1">
      <c r="B14" s="252"/>
      <c r="C14" s="830"/>
      <c r="D14" s="375" t="s">
        <v>293</v>
      </c>
      <c r="E14" s="818"/>
      <c r="F14" s="814"/>
      <c r="G14" s="814"/>
      <c r="H14" s="814"/>
      <c r="I14" s="814"/>
      <c r="J14" s="816"/>
    </row>
    <row r="15" spans="2:10" ht="24.75" customHeight="1">
      <c r="B15" s="252"/>
      <c r="C15" s="830"/>
      <c r="D15" s="372" t="s">
        <v>301</v>
      </c>
      <c r="E15" s="373"/>
      <c r="F15" s="195">
        <f>IF(F9="","",ROUND('5, 6 年度別個表（1年目）'!$V24-'5, 6 年度別個表（1年目）'!$T24,1))</f>
      </c>
      <c r="G15" s="195">
        <f>IF(G9="","",ROUND('5, 6 年度別個表（2年目）'!$V24-'5, 6 年度別個表（1年目）'!$V24,1))</f>
      </c>
      <c r="H15" s="195">
        <f>IF(H9="","",ROUND('5, 6 年度別個表（3年目）'!$V24-'5, 6 年度別個表（2年目）'!$V24,1))</f>
      </c>
      <c r="I15" s="195">
        <f>IF(I9="","",ROUND('5, 6 年度別個表（4年目）'!$V24-'5, 6 年度別個表（3年目）'!$V24,1))</f>
      </c>
      <c r="J15" s="196">
        <f>IF(J9="","",ROUND('5, 6 年度別個表（5年目）'!$V24-'5, 6 年度別個表（4年目）'!$V24,1))</f>
      </c>
    </row>
    <row r="16" spans="2:10" ht="25.5" customHeight="1">
      <c r="B16" s="252"/>
      <c r="C16" s="831"/>
      <c r="D16" s="187"/>
      <c r="E16" s="188">
        <f aca="true" t="shared" si="0" ref="E16:J16">IF(OR(E9="",E9=0),"",ROUND(E9-E10-E11-E12+E13+E15,1))</f>
      </c>
      <c r="F16" s="189">
        <f t="shared" si="0"/>
      </c>
      <c r="G16" s="189">
        <f t="shared" si="0"/>
      </c>
      <c r="H16" s="189">
        <f t="shared" si="0"/>
      </c>
      <c r="I16" s="189">
        <f t="shared" si="0"/>
      </c>
      <c r="J16" s="190">
        <f t="shared" si="0"/>
      </c>
    </row>
    <row r="17" spans="2:10" ht="25.5" customHeight="1">
      <c r="B17" s="252"/>
      <c r="C17" s="829" t="s">
        <v>294</v>
      </c>
      <c r="D17" s="371" t="s">
        <v>2</v>
      </c>
      <c r="E17" s="194">
        <f>IF(E9="","",ROUND('5, 6 年度別個表（1年目）'!G36-'5, 6 年度別個表（1年目）'!G37,1))</f>
      </c>
      <c r="F17" s="189">
        <f>IF(F9="","",ROUND('5, 6 年度別個表（1年目）'!$I36-'5, 6 年度別個表（1年目）'!$I37,1))</f>
      </c>
      <c r="G17" s="189">
        <f>IF(G9="","",ROUND('5, 6 年度別個表（2年目）'!$I36-'5, 6 年度別個表（2年目）'!$I37,1))</f>
      </c>
      <c r="H17" s="189">
        <f>IF(H9="","",ROUND('5, 6 年度別個表（3年目）'!$I36-'5, 6 年度別個表（3年目）'!$I37,1))</f>
      </c>
      <c r="I17" s="189">
        <f>IF(I9="","",ROUND('5, 6 年度別個表（4年目）'!$I36-'5, 6 年度別個表（4年目）'!$I37,1))</f>
      </c>
      <c r="J17" s="190">
        <f>IF(J9="","",ROUND('5, 6 年度別個表（5年目）'!$I36-'5, 6 年度別個表（5年目）'!$I37,1))</f>
      </c>
    </row>
    <row r="18" spans="2:10" ht="25.5" customHeight="1">
      <c r="B18" s="252"/>
      <c r="C18" s="830"/>
      <c r="D18" s="371" t="s">
        <v>302</v>
      </c>
      <c r="E18" s="194"/>
      <c r="F18" s="189">
        <f>IF(F9="","",ROUND('5, 6 年度別個表（1年目）'!$V15-'5, 6 年度別個表（1年目）'!$T15+'5, 6 年度別個表（1年目）'!$I39,1))</f>
      </c>
      <c r="G18" s="189">
        <f>IF(G9="","",ROUND('5, 6 年度別個表（2年目）'!$V15-'5, 6 年度別個表（1年目）'!$V15+'5, 6 年度別個表（2年目）'!$I39,1))</f>
      </c>
      <c r="H18" s="189">
        <f>IF(H9="","",ROUND('5, 6 年度別個表（3年目）'!$V15-'5, 6 年度別個表（2年目）'!$V15+'5, 6 年度別個表（3年目）'!$I39,1))</f>
      </c>
      <c r="I18" s="189">
        <f>IF(I9="","",ROUND('5, 6 年度別個表（4年目）'!$V15-'5, 6 年度別個表（3年目）'!$V15+'5, 6 年度別個表（4年目）'!$I39,1))</f>
      </c>
      <c r="J18" s="190">
        <f>IF(J9="","",ROUND('5, 6 年度別個表（5年目）'!$V15-'5, 6 年度別個表（4年目）'!$V15+'5, 6 年度別個表（5年目）'!$I39,1))</f>
      </c>
    </row>
    <row r="19" spans="2:10" ht="16.5" customHeight="1">
      <c r="B19" s="252"/>
      <c r="C19" s="830"/>
      <c r="D19" s="374" t="s">
        <v>303</v>
      </c>
      <c r="E19" s="822"/>
      <c r="F19" s="813">
        <f>IF(F9="","",ROUND('5, 6 年度別個表（1年目）'!$V27-'5, 6 年度別個表（1年目）'!$T27,1))</f>
      </c>
      <c r="G19" s="813">
        <f>IF(G9="","",ROUND('5, 6 年度別個表（2年目）'!$V27-'5, 6 年度別個表（1年目）'!$V27,1))</f>
      </c>
      <c r="H19" s="813">
        <f>IF(H9="","",ROUND('5, 6 年度別個表（3年目）'!$V27-'5, 6 年度別個表（2年目）'!$V27,1))</f>
      </c>
      <c r="I19" s="813">
        <f>IF(I9="","",ROUND('5, 6 年度別個表（4年目）'!$V27-'5, 6 年度別個表（3年目）'!$V27,1))</f>
      </c>
      <c r="J19" s="815">
        <f>IF(J9="","",ROUND('5, 6 年度別個表（5年目）'!$V27-'5, 6 年度別個表（4年目）'!$V27,1))</f>
      </c>
    </row>
    <row r="20" spans="2:10" ht="14.25" customHeight="1">
      <c r="B20" s="252"/>
      <c r="C20" s="830"/>
      <c r="D20" s="375" t="s">
        <v>295</v>
      </c>
      <c r="E20" s="823"/>
      <c r="F20" s="814"/>
      <c r="G20" s="814"/>
      <c r="H20" s="814"/>
      <c r="I20" s="814"/>
      <c r="J20" s="816"/>
    </row>
    <row r="21" spans="2:10" ht="24.75" customHeight="1">
      <c r="B21" s="252"/>
      <c r="C21" s="830"/>
      <c r="D21" s="371" t="s">
        <v>304</v>
      </c>
      <c r="E21" s="194"/>
      <c r="F21" s="189">
        <f>IF(F9="","",ROUND('5, 6 年度別個表（1年目）'!$V14-'5, 6 年度別個表（1年目）'!$T14+'5, 6 年度別個表（1年目）'!$V21-'5, 6 年度別個表（1年目）'!$T21,1))</f>
      </c>
      <c r="G21" s="189">
        <f>IF(G9="","",ROUND('5, 6 年度別個表（2年目）'!$V14-'5, 6 年度別個表（1年目）'!$V14+'5, 6 年度別個表（2年目）'!$V21-'5, 6 年度別個表（1年目）'!$V21,1))</f>
      </c>
      <c r="H21" s="189">
        <f>IF(H9="","",ROUND('5, 6 年度別個表（3年目）'!$V14-'5, 6 年度別個表（2年目）'!$V14+'5, 6 年度別個表（3年目）'!$V21-'5, 6 年度別個表（2年目）'!$V21,1))</f>
      </c>
      <c r="I21" s="189">
        <f>IF(I9="","",ROUND('5, 6 年度別個表（4年目）'!$V14-'5, 6 年度別個表（3年目）'!$V14+'5, 6 年度別個表（4年目）'!$V21-'5, 6 年度別個表（3年目）'!$V21,1))</f>
      </c>
      <c r="J21" s="190">
        <f>IF(J9="","",ROUND('5, 6 年度別個表（5年目）'!$V14-'5, 6 年度別個表（4年目）'!$V14+'5, 6 年度別個表（5年目）'!$V21-'5, 6 年度別個表（4年目）'!$V21,1))</f>
      </c>
    </row>
    <row r="22" spans="2:10" ht="25.5" customHeight="1">
      <c r="B22" s="252"/>
      <c r="C22" s="830"/>
      <c r="D22" s="372" t="s">
        <v>305</v>
      </c>
      <c r="E22" s="373"/>
      <c r="F22" s="195">
        <f>IF(F9="","",ROUND(('5, 6 年度別個表（1年目）'!V29-'5, 6 年度別個表（1年目）'!V30-'5, 6 年度別個表（1年目）'!V31)-('5, 6 年度別個表（1年目）'!T29-'5, 6 年度別個表（1年目）'!T30-'5, 6 年度別個表（1年目）'!T31)+'5, 6 年度別個表（1年目）'!V28-'5, 6 年度別個表（1年目）'!T28+'5, 6 年度別個表（1年目）'!V26-'5, 6 年度別個表（1年目）'!T26,1))</f>
      </c>
      <c r="G22" s="195">
        <f>IF(G9="","",ROUND(('5, 6 年度別個表（2年目）'!$V29-'5, 6 年度別個表（2年目）'!$V30-'5, 6 年度別個表（2年目）'!$V31)-('5, 6 年度別個表（1年目）'!$V29-'5, 6 年度別個表（1年目）'!$V30-'5, 6 年度別個表（1年目）'!$V31)+'5, 6 年度別個表（2年目）'!$V28-'5, 6 年度別個表（1年目）'!$V28+'5, 6 年度別個表（2年目）'!$V26-'5, 6 年度別個表（1年目）'!$V26,1))</f>
      </c>
      <c r="H22" s="195">
        <f>IF(H9="","",ROUND(('5, 6 年度別個表（3年目）'!$V29-'5, 6 年度別個表（3年目）'!$V30-'5, 6 年度別個表（3年目）'!$V31)-('5, 6 年度別個表（2年目）'!$V29-'5, 6 年度別個表（2年目）'!$V30-'5, 6 年度別個表（2年目）'!$V31)+'5, 6 年度別個表（3年目）'!$V28-'5, 6 年度別個表（2年目）'!$V28+'5, 6 年度別個表（3年目）'!$V26-'5, 6 年度別個表（2年目）'!$V26,1))</f>
      </c>
      <c r="I22" s="195">
        <f>IF(I9="","",ROUND(('5, 6 年度別個表（4年目）'!$V29-'5, 6 年度別個表（4年目）'!$V30-'5, 6 年度別個表（4年目）'!$V31)-('5, 6 年度別個表（3年目）'!$V29-'5, 6 年度別個表（3年目）'!$V30-'5, 6 年度別個表（3年目）'!$V31)+'5, 6 年度別個表（4年目）'!$V28-'5, 6 年度別個表（3年目）'!$V28+'5, 6 年度別個表（4年目）'!$V26-'5, 6 年度別個表（3年目）'!$V26,1))</f>
      </c>
      <c r="J22" s="196">
        <f>IF(J9="","",ROUND(('5, 6 年度別個表（5年目）'!$V29-'5, 6 年度別個表（5年目）'!$V30-'5, 6 年度別個表（5年目）'!$V31)-('5, 6 年度別個表（4年目）'!$V29-'5, 6 年度別個表（4年目）'!$V30-'5, 6 年度別個表（4年目）'!$V31)+'5, 6 年度別個表（5年目）'!$V28-'5, 6 年度別個表（4年目）'!$V28+'5, 6 年度別個表（5年目）'!$V26-'5, 6 年度別個表（4年目）'!$V26,1))</f>
      </c>
    </row>
    <row r="23" spans="2:10" ht="25.5" customHeight="1">
      <c r="B23" s="252"/>
      <c r="C23" s="831"/>
      <c r="D23" s="187"/>
      <c r="E23" s="188">
        <f aca="true" t="shared" si="1" ref="E23:J23">IF(OR(E9=0,E9=""),"",ROUND(E17-E18+E19-E21+E22,1))</f>
      </c>
      <c r="F23" s="189">
        <f t="shared" si="1"/>
      </c>
      <c r="G23" s="189">
        <f t="shared" si="1"/>
      </c>
      <c r="H23" s="189">
        <f t="shared" si="1"/>
      </c>
      <c r="I23" s="189">
        <f t="shared" si="1"/>
      </c>
      <c r="J23" s="190">
        <f t="shared" si="1"/>
      </c>
    </row>
    <row r="24" spans="2:10" ht="25.5" customHeight="1">
      <c r="B24" s="252"/>
      <c r="C24" s="826" t="s">
        <v>296</v>
      </c>
      <c r="D24" s="371" t="s">
        <v>306</v>
      </c>
      <c r="E24" s="194"/>
      <c r="F24" s="189">
        <f>IF(F9="","",ROUND('5, 6 年度別個表（1年目）'!$V33-'5, 6 年度別個表（1年目）'!$T33,1))</f>
      </c>
      <c r="G24" s="189">
        <f>IF(G9="","",ROUND('5, 6 年度別個表（2年目）'!$V33-'5, 6 年度別個表（1年目）'!$V33,1))</f>
      </c>
      <c r="H24" s="189">
        <f>IF(H9="","",ROUND('5, 6 年度別個表（3年目）'!$V33-'5, 6 年度別個表（2年目）'!$V33,1))</f>
      </c>
      <c r="I24" s="189">
        <f>IF(I9="","",ROUND('5, 6 年度別個表（4年目）'!$V33-'5, 6 年度別個表（3年目）'!$V33,1))</f>
      </c>
      <c r="J24" s="190">
        <f>IF(J9="","",ROUND('5, 6 年度別個表（5年目）'!$V33-'5, 6 年度別個表（4年目）'!$V33,1))</f>
      </c>
    </row>
    <row r="25" spans="2:10" ht="25.5" customHeight="1">
      <c r="B25" s="252"/>
      <c r="C25" s="827"/>
      <c r="D25" s="371" t="s">
        <v>307</v>
      </c>
      <c r="E25" s="194"/>
      <c r="F25" s="189">
        <f>IF(F9="","",ROUND('5, 6 年度別個表（1年目）'!$V25-'5, 6 年度別個表（1年目）'!$T25,1))</f>
      </c>
      <c r="G25" s="189">
        <f>IF(G9="","",ROUND('5, 6 年度別個表（2年目）'!$V25-'5, 6 年度別個表（1年目）'!$V25,1))</f>
      </c>
      <c r="H25" s="189">
        <f>IF(H9="","",ROUND('5, 6 年度別個表（3年目）'!$V25-'5, 6 年度別個表（2年目）'!$V25,1))</f>
      </c>
      <c r="I25" s="189">
        <f>IF(I9="","",ROUND('5, 6 年度別個表（4年目）'!$V25-'5, 6 年度別個表（3年目）'!$V25,1))</f>
      </c>
      <c r="J25" s="190">
        <f>IF(J9="","",ROUND('5, 6 年度別個表（5年目）'!$V25-'5, 6 年度別個表（4年目）'!$V25,1))</f>
      </c>
    </row>
    <row r="26" spans="2:10" ht="25.5" customHeight="1">
      <c r="B26" s="252"/>
      <c r="C26" s="827"/>
      <c r="D26" s="371" t="s">
        <v>308</v>
      </c>
      <c r="E26" s="194"/>
      <c r="F26" s="189">
        <f>IF(F9="","",ROUND('5, 6 年度別個表（1年目）'!$V35-'5, 6 年度別個表（1年目）'!$T35+'5, 6 年度別個表（1年目）'!$V36-'5, 6 年度別個表（1年目）'!$T36,1))</f>
      </c>
      <c r="G26" s="189">
        <f>IF(G9="","",ROUND('5, 6 年度別個表（2年目）'!$V35-'5, 6 年度別個表（1年目）'!$V35+'5, 6 年度別個表（2年目）'!$V36-'5, 6 年度別個表（1年目）'!$V36,1))</f>
      </c>
      <c r="H26" s="189">
        <f>IF(H9="","",ROUND('5, 6 年度別個表（3年目）'!$V35-'5, 6 年度別個表（2年目）'!$V35+'5, 6 年度別個表（3年目）'!$V36-'5, 6 年度別個表（2年目）'!$V36,1))</f>
      </c>
      <c r="I26" s="189">
        <f>IF(I9="","",ROUND('5, 6 年度別個表（4年目）'!$V35-'5, 6 年度別個表（3年目）'!$V35+'5, 6 年度別個表（4年目）'!$V36-'5, 6 年度別個表（3年目）'!$V36,1))</f>
      </c>
      <c r="J26" s="190">
        <f>IF(J9="","",ROUND('5, 6 年度別個表（5年目）'!$V35-'5, 6 年度別個表（4年目）'!$V35+'5, 6 年度別個表（5年目）'!$V36-'5, 6 年度別個表（4年目）'!$V36,1))</f>
      </c>
    </row>
    <row r="27" spans="2:12" ht="25.5" customHeight="1">
      <c r="B27" s="252"/>
      <c r="C27" s="827"/>
      <c r="D27" s="371" t="s">
        <v>309</v>
      </c>
      <c r="E27" s="194"/>
      <c r="F27" s="189">
        <f>IF(F9="","",ROUND('5, 6 年度別個表（1年目）'!$V30-'5, 6 年度別個表（1年目）'!$T30,1))</f>
      </c>
      <c r="G27" s="189">
        <f>IF(G9="","",ROUND('5, 6 年度別個表（2年目）'!$V30-'5, 6 年度別個表（1年目）'!$V30,1))</f>
      </c>
      <c r="H27" s="189">
        <f>IF(H9="","",ROUND('5, 6 年度別個表（3年目）'!$V30-'5, 6 年度別個表（2年目）'!$V30,1))</f>
      </c>
      <c r="I27" s="189">
        <f>IF(I9="","",ROUND('5, 6 年度別個表（4年目）'!$V30-'5, 6 年度別個表（3年目）'!$V30,1))</f>
      </c>
      <c r="J27" s="190">
        <f>IF(J9="","",ROUND('5, 6 年度別個表（5年目）'!$V30-'5, 6 年度別個表（4年目）'!$V30,1))</f>
      </c>
      <c r="L27" s="143"/>
    </row>
    <row r="28" spans="2:10" ht="25.5" customHeight="1">
      <c r="B28" s="252"/>
      <c r="C28" s="827"/>
      <c r="D28" s="371" t="s">
        <v>310</v>
      </c>
      <c r="E28" s="194"/>
      <c r="F28" s="189">
        <f>IF(F9="","",ROUND('5, 6 年度別個表（1年目）'!$V31-'5, 6 年度別個表（1年目）'!$T31,1))</f>
      </c>
      <c r="G28" s="189">
        <f>IF(G9="","",ROUND('5, 6 年度別個表（2年目）'!$V31-'5, 6 年度別個表（1年目）'!$V31,1))</f>
      </c>
      <c r="H28" s="189">
        <f>IF(H9="","",ROUND('5, 6 年度別個表（3年目）'!$V31-'5, 6 年度別個表（2年目）'!$V31,1))</f>
      </c>
      <c r="I28" s="189">
        <f>IF(I9="","",ROUND('5, 6 年度別個表（4年目）'!$V31-'5, 6 年度別個表（3年目）'!$V31,1))</f>
      </c>
      <c r="J28" s="190">
        <f>IF(J9="","",ROUND('5, 6 年度別個表（5年目）'!$V31-'5, 6 年度別個表（4年目）'!$V31,1))</f>
      </c>
    </row>
    <row r="29" spans="2:10" ht="25.5" customHeight="1">
      <c r="B29" s="252"/>
      <c r="C29" s="828"/>
      <c r="D29" s="187"/>
      <c r="E29" s="188">
        <f aca="true" t="shared" si="2" ref="E29:J29">IF(OR(E9=0,E9=""),"",ROUND(E24+E25+E26+E27+E28,1))</f>
      </c>
      <c r="F29" s="189">
        <f t="shared" si="2"/>
      </c>
      <c r="G29" s="189">
        <f t="shared" si="2"/>
      </c>
      <c r="H29" s="189">
        <f t="shared" si="2"/>
      </c>
      <c r="I29" s="189">
        <f t="shared" si="2"/>
      </c>
      <c r="J29" s="190">
        <f t="shared" si="2"/>
      </c>
    </row>
    <row r="30" spans="2:10" ht="32.25" customHeight="1" thickBot="1">
      <c r="B30" s="252"/>
      <c r="C30" s="824" t="s">
        <v>3</v>
      </c>
      <c r="D30" s="825"/>
      <c r="E30" s="191">
        <f aca="true" t="shared" si="3" ref="E30:J30">IF(OR(E9=0,E9=""),"",ROUND(E16+E23+E29,1))</f>
      </c>
      <c r="F30" s="192">
        <f t="shared" si="3"/>
      </c>
      <c r="G30" s="192">
        <f t="shared" si="3"/>
      </c>
      <c r="H30" s="192">
        <f t="shared" si="3"/>
      </c>
      <c r="I30" s="192">
        <f t="shared" si="3"/>
      </c>
      <c r="J30" s="193">
        <f t="shared" si="3"/>
      </c>
    </row>
    <row r="31" spans="2:10" ht="44.25" customHeight="1">
      <c r="B31" s="252"/>
      <c r="C31" s="252"/>
      <c r="D31" s="252"/>
      <c r="E31" s="252"/>
      <c r="F31" s="252"/>
      <c r="G31" s="252"/>
      <c r="H31" s="252"/>
      <c r="I31" s="252"/>
      <c r="J31" s="252"/>
    </row>
    <row r="32" ht="24.75" customHeight="1"/>
    <row r="33" ht="24.75" customHeight="1"/>
    <row r="34" ht="24.75" customHeight="1"/>
  </sheetData>
  <sheetProtection/>
  <mergeCells count="19">
    <mergeCell ref="C8:D8"/>
    <mergeCell ref="C6:J6"/>
    <mergeCell ref="H13:H14"/>
    <mergeCell ref="E19:E20"/>
    <mergeCell ref="C30:D30"/>
    <mergeCell ref="C24:C29"/>
    <mergeCell ref="C9:C16"/>
    <mergeCell ref="C17:C23"/>
    <mergeCell ref="J19:J20"/>
    <mergeCell ref="I3:J3"/>
    <mergeCell ref="H19:H20"/>
    <mergeCell ref="I13:I14"/>
    <mergeCell ref="I19:I20"/>
    <mergeCell ref="J13:J14"/>
    <mergeCell ref="E13:E14"/>
    <mergeCell ref="G13:G14"/>
    <mergeCell ref="G19:G20"/>
    <mergeCell ref="F13:F14"/>
    <mergeCell ref="F19:F20"/>
  </mergeCells>
  <printOptions/>
  <pageMargins left="0.3937007874015748" right="0.7874015748031497" top="0.5905511811023623" bottom="0.984251968503937" header="0.5118110236220472" footer="0.5118110236220472"/>
  <pageSetup fitToHeight="1" fitToWidth="1" horizontalDpi="600" verticalDpi="600" orientation="portrait" paperSize="9" scale="70" r:id="rId2"/>
  <headerFooter scaleWithDoc="0">
    <oddFooter>&amp;R
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4"/>
  <sheetViews>
    <sheetView view="pageBreakPreview" zoomScale="90" zoomScaleNormal="75" zoomScaleSheetLayoutView="90" zoomScalePageLayoutView="0" workbookViewId="0" topLeftCell="A1">
      <selection activeCell="A1" sqref="A1"/>
    </sheetView>
  </sheetViews>
  <sheetFormatPr defaultColWidth="9.140625" defaultRowHeight="12"/>
  <cols>
    <col min="1" max="3" width="3.57421875" style="87" customWidth="1"/>
    <col min="4" max="4" width="26.140625" style="87" customWidth="1"/>
    <col min="5" max="5" width="13.00390625" style="87" bestFit="1" customWidth="1"/>
    <col min="6" max="16384" width="9.140625" style="87" customWidth="1"/>
  </cols>
  <sheetData>
    <row r="1" spans="1:19" ht="21">
      <c r="A1" s="483" t="s">
        <v>232</v>
      </c>
      <c r="B1" s="85"/>
      <c r="C1" s="85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13.5">
      <c r="A2" s="88" t="s">
        <v>367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14.25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 t="s">
        <v>166</v>
      </c>
      <c r="S3" s="89"/>
    </row>
    <row r="4" spans="1:19" ht="14.25" thickBot="1">
      <c r="A4" s="90"/>
      <c r="B4" s="91"/>
      <c r="C4" s="91"/>
      <c r="D4" s="91"/>
      <c r="E4" s="92"/>
      <c r="F4" s="93" t="s">
        <v>91</v>
      </c>
      <c r="G4" s="376" t="s">
        <v>319</v>
      </c>
      <c r="H4" s="376" t="s">
        <v>319</v>
      </c>
      <c r="I4" s="376" t="s">
        <v>319</v>
      </c>
      <c r="J4" s="376" t="s">
        <v>319</v>
      </c>
      <c r="K4" s="376" t="s">
        <v>319</v>
      </c>
      <c r="L4" s="376" t="s">
        <v>319</v>
      </c>
      <c r="M4" s="376" t="s">
        <v>319</v>
      </c>
      <c r="N4" s="376" t="s">
        <v>319</v>
      </c>
      <c r="O4" s="376" t="s">
        <v>319</v>
      </c>
      <c r="P4" s="376" t="s">
        <v>319</v>
      </c>
      <c r="Q4" s="376" t="s">
        <v>319</v>
      </c>
      <c r="R4" s="376" t="s">
        <v>319</v>
      </c>
      <c r="S4" s="94" t="s">
        <v>92</v>
      </c>
    </row>
    <row r="5" spans="1:19" ht="21" customHeight="1">
      <c r="A5" s="832" t="s">
        <v>167</v>
      </c>
      <c r="B5" s="833"/>
      <c r="C5" s="833"/>
      <c r="D5" s="833"/>
      <c r="E5" s="95"/>
      <c r="F5" s="204"/>
      <c r="G5" s="377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208">
        <f>IF(F46="","",SUM(G5:R5))</f>
      </c>
    </row>
    <row r="6" spans="1:19" ht="21" customHeight="1" thickBot="1">
      <c r="A6" s="834" t="s">
        <v>168</v>
      </c>
      <c r="B6" s="835"/>
      <c r="C6" s="835"/>
      <c r="D6" s="835"/>
      <c r="E6" s="96"/>
      <c r="F6" s="205"/>
      <c r="G6" s="379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209">
        <f>IF(F46="","",SUM(G6:R6))</f>
      </c>
    </row>
    <row r="7" spans="1:19" ht="21" customHeight="1" thickBot="1">
      <c r="A7" s="836" t="s">
        <v>169</v>
      </c>
      <c r="B7" s="837"/>
      <c r="C7" s="837"/>
      <c r="D7" s="837"/>
      <c r="E7" s="97" t="s">
        <v>170</v>
      </c>
      <c r="F7" s="205"/>
      <c r="G7" s="210">
        <f>IF(F46="","",ROUND(F46,1))</f>
      </c>
      <c r="H7" s="211">
        <f>IF(F46="","",G46)</f>
      </c>
      <c r="I7" s="211">
        <f>IF(F46="","",H46)</f>
      </c>
      <c r="J7" s="211">
        <f>IF(F46="","",I46)</f>
      </c>
      <c r="K7" s="211">
        <f>IF(F46="","",J46)</f>
      </c>
      <c r="L7" s="211">
        <f>IF(F46="","",K46)</f>
      </c>
      <c r="M7" s="211">
        <f>IF(F46="","",L46)</f>
      </c>
      <c r="N7" s="211">
        <f>IF(F46="","",M46)</f>
      </c>
      <c r="O7" s="211">
        <f>IF(F46="","",N46)</f>
      </c>
      <c r="P7" s="211">
        <f>IF(F46="","",O46)</f>
      </c>
      <c r="Q7" s="211">
        <f>IF(F46="","",P46)</f>
      </c>
      <c r="R7" s="211">
        <f>IF(F46="","",Q46)</f>
      </c>
      <c r="S7" s="212"/>
    </row>
    <row r="8" spans="1:19" ht="13.5">
      <c r="A8" s="98"/>
      <c r="B8" s="99"/>
      <c r="C8" s="100"/>
      <c r="D8" s="101" t="s">
        <v>171</v>
      </c>
      <c r="E8" s="102"/>
      <c r="F8" s="205"/>
      <c r="G8" s="379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209">
        <f>IF(F46="","",SUM(G8:R8))</f>
      </c>
    </row>
    <row r="9" spans="1:19" ht="13.5">
      <c r="A9" s="98"/>
      <c r="B9" s="99"/>
      <c r="C9" s="100" t="s">
        <v>172</v>
      </c>
      <c r="D9" s="103" t="s">
        <v>173</v>
      </c>
      <c r="E9" s="104"/>
      <c r="F9" s="205"/>
      <c r="G9" s="381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213">
        <f>IF(F46="","",SUM(G9:R9))</f>
      </c>
    </row>
    <row r="10" spans="1:19" ht="13.5">
      <c r="A10" s="98"/>
      <c r="B10" s="99" t="s">
        <v>174</v>
      </c>
      <c r="C10" s="100" t="s">
        <v>175</v>
      </c>
      <c r="D10" s="105" t="s">
        <v>98</v>
      </c>
      <c r="E10" s="106"/>
      <c r="F10" s="206"/>
      <c r="G10" s="381"/>
      <c r="H10" s="382"/>
      <c r="I10" s="382"/>
      <c r="J10" s="383"/>
      <c r="K10" s="382"/>
      <c r="L10" s="382"/>
      <c r="M10" s="382"/>
      <c r="N10" s="382"/>
      <c r="O10" s="382"/>
      <c r="P10" s="382"/>
      <c r="Q10" s="382"/>
      <c r="R10" s="382"/>
      <c r="S10" s="213">
        <f>IF(F46="","",SUM(G10:R10))</f>
      </c>
    </row>
    <row r="11" spans="1:19" ht="13.5">
      <c r="A11" s="98"/>
      <c r="B11" s="99"/>
      <c r="C11" s="100" t="s">
        <v>176</v>
      </c>
      <c r="D11" s="103" t="s">
        <v>99</v>
      </c>
      <c r="E11" s="104"/>
      <c r="F11" s="205"/>
      <c r="G11" s="381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213">
        <f>IF(F46="","",SUM(G11:R11))</f>
      </c>
    </row>
    <row r="12" spans="1:19" ht="13.5">
      <c r="A12" s="98" t="s">
        <v>177</v>
      </c>
      <c r="B12" s="99"/>
      <c r="C12" s="100" t="s">
        <v>178</v>
      </c>
      <c r="D12" s="103" t="s">
        <v>179</v>
      </c>
      <c r="E12" s="104"/>
      <c r="F12" s="205"/>
      <c r="G12" s="381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213">
        <f>IF(F46="","",SUM(G12:R12))</f>
      </c>
    </row>
    <row r="13" spans="1:19" ht="13.5">
      <c r="A13" s="98"/>
      <c r="B13" s="99"/>
      <c r="C13" s="100"/>
      <c r="D13" s="103" t="s">
        <v>180</v>
      </c>
      <c r="E13" s="104"/>
      <c r="F13" s="205"/>
      <c r="G13" s="379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209">
        <f>IF(F46="","",SUM(G13:R13))</f>
      </c>
    </row>
    <row r="14" spans="1:19" ht="13.5">
      <c r="A14" s="98"/>
      <c r="B14" s="99" t="s">
        <v>181</v>
      </c>
      <c r="C14" s="99"/>
      <c r="D14" s="107"/>
      <c r="E14" s="108"/>
      <c r="F14" s="205"/>
      <c r="G14" s="384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6"/>
      <c r="S14" s="214">
        <f>IF(F46="","",SUM(G14:R14))</f>
      </c>
    </row>
    <row r="15" spans="1:19" ht="13.5">
      <c r="A15" s="98"/>
      <c r="B15" s="99"/>
      <c r="C15" s="838" t="s">
        <v>101</v>
      </c>
      <c r="D15" s="835"/>
      <c r="E15" s="109"/>
      <c r="F15" s="205"/>
      <c r="G15" s="379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209">
        <f>IF(F46="","",SUM(G15:R15))</f>
      </c>
    </row>
    <row r="16" spans="1:19" ht="13.5">
      <c r="A16" s="98" t="s">
        <v>102</v>
      </c>
      <c r="B16" s="99"/>
      <c r="C16" s="845" t="s">
        <v>182</v>
      </c>
      <c r="D16" s="846"/>
      <c r="E16" s="110" t="s">
        <v>183</v>
      </c>
      <c r="F16" s="205"/>
      <c r="G16" s="215">
        <f>IF(F46="","",ROUND(G8+G9+G11+G12+G14+G15,1))</f>
      </c>
      <c r="H16" s="215">
        <f>IF(F46="","",ROUND(H8+H9+H11+H12+H14+H15,1))</f>
      </c>
      <c r="I16" s="215">
        <f>IF(F46="","",ROUND(I8+I9+I11+I12+I14+I15,1))</f>
      </c>
      <c r="J16" s="215">
        <f>IF(F46="","",ROUND(J8+J9+J11+J12+J14+J15,1))</f>
      </c>
      <c r="K16" s="215">
        <f>IF(F46="","",ROUND(K8+K9+K11+K12+K14+K15,1))</f>
      </c>
      <c r="L16" s="215">
        <f>IF(F46="","",ROUND(L8+L9+L11+L12+L14+L15,1))</f>
      </c>
      <c r="M16" s="215">
        <f>IF(F46="","",ROUND(M8+M9+M11+M12+M14+M15,1))</f>
      </c>
      <c r="N16" s="215">
        <f>IF(F46="","",ROUND(N8+N9+N11+N12+N14+N15,1))</f>
      </c>
      <c r="O16" s="215">
        <f>IF(F46="","",ROUND(O8+O9+O11+O12+O14+O15,1))</f>
      </c>
      <c r="P16" s="215">
        <f>IF(F46="","",ROUND(P8+P9+P11+P12+P14+P15,1))</f>
      </c>
      <c r="Q16" s="215">
        <f>IF(F46="","",ROUND(Q8+Q9+Q11+Q12+Q14+Q15,1))</f>
      </c>
      <c r="R16" s="215">
        <f>IF(F46="","",ROUND(R8+R9+R11+R12+R14+R15,1))</f>
      </c>
      <c r="S16" s="216">
        <f>IF(F46="","",SUM(G16:R16))</f>
      </c>
    </row>
    <row r="17" spans="1:19" ht="13.5">
      <c r="A17" s="98"/>
      <c r="B17" s="111"/>
      <c r="C17" s="112" t="s">
        <v>184</v>
      </c>
      <c r="D17" s="113" t="s">
        <v>185</v>
      </c>
      <c r="E17" s="114"/>
      <c r="F17" s="205"/>
      <c r="G17" s="379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209">
        <f>IF(F46="","",SUM(G17:R17))</f>
      </c>
    </row>
    <row r="18" spans="1:19" ht="13.5">
      <c r="A18" s="98"/>
      <c r="B18" s="99"/>
      <c r="C18" s="115" t="s">
        <v>186</v>
      </c>
      <c r="D18" s="103" t="s">
        <v>105</v>
      </c>
      <c r="E18" s="104"/>
      <c r="F18" s="205"/>
      <c r="G18" s="381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213">
        <f>IF(F46="","",SUM(G18:R18))</f>
      </c>
    </row>
    <row r="19" spans="1:19" ht="13.5">
      <c r="A19" s="98"/>
      <c r="B19" s="99" t="s">
        <v>187</v>
      </c>
      <c r="C19" s="115" t="s">
        <v>176</v>
      </c>
      <c r="D19" s="103" t="s">
        <v>107</v>
      </c>
      <c r="E19" s="104"/>
      <c r="F19" s="205"/>
      <c r="G19" s="381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213">
        <f>IF(F46="","",SUM(G19:R19))</f>
      </c>
    </row>
    <row r="20" spans="1:19" ht="13.5">
      <c r="A20" s="98" t="s">
        <v>104</v>
      </c>
      <c r="B20" s="99"/>
      <c r="C20" s="115" t="s">
        <v>178</v>
      </c>
      <c r="D20" s="103" t="s">
        <v>108</v>
      </c>
      <c r="E20" s="104"/>
      <c r="F20" s="205"/>
      <c r="G20" s="381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213">
        <f>IF(F46="","",SUM(G20:R20))</f>
      </c>
    </row>
    <row r="21" spans="1:19" ht="13.5">
      <c r="A21" s="98"/>
      <c r="B21" s="99"/>
      <c r="C21" s="115"/>
      <c r="D21" s="116"/>
      <c r="E21" s="108"/>
      <c r="F21" s="205"/>
      <c r="G21" s="387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217">
        <f>IF(F46="","",SUM(G21:R21))</f>
      </c>
    </row>
    <row r="22" spans="1:19" ht="13.5">
      <c r="A22" s="98"/>
      <c r="B22" s="99"/>
      <c r="C22" s="843" t="s">
        <v>188</v>
      </c>
      <c r="D22" s="844"/>
      <c r="E22" s="109"/>
      <c r="F22" s="205"/>
      <c r="G22" s="389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216">
        <f>IF(F46="","",SUM(G22:R22))</f>
      </c>
    </row>
    <row r="23" spans="1:19" ht="13.5">
      <c r="A23" s="98" t="s">
        <v>106</v>
      </c>
      <c r="B23" s="99" t="s">
        <v>189</v>
      </c>
      <c r="C23" s="838" t="s">
        <v>14</v>
      </c>
      <c r="D23" s="835"/>
      <c r="E23" s="109"/>
      <c r="F23" s="205"/>
      <c r="G23" s="389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216">
        <f>IF(F46="","",SUM(G23:R23))</f>
      </c>
    </row>
    <row r="24" spans="1:19" ht="13.5">
      <c r="A24" s="98"/>
      <c r="B24" s="99"/>
      <c r="C24" s="843" t="s">
        <v>190</v>
      </c>
      <c r="D24" s="844"/>
      <c r="E24" s="109"/>
      <c r="F24" s="205"/>
      <c r="G24" s="377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208">
        <f>IF(F46="","",SUM(G24:R24))</f>
      </c>
    </row>
    <row r="25" spans="1:19" ht="13.5">
      <c r="A25" s="117"/>
      <c r="B25" s="118"/>
      <c r="C25" s="838" t="s">
        <v>191</v>
      </c>
      <c r="D25" s="835"/>
      <c r="E25" s="109" t="s">
        <v>192</v>
      </c>
      <c r="F25" s="205"/>
      <c r="G25" s="391">
        <f>IF(F46="","",ROUND(G17+G18+G20+G22+G23+G24+G21,1))</f>
      </c>
      <c r="H25" s="391">
        <f>IF(OR($F$46=0,$F$46=""),"",ROUND(H17+H18+H20+H22+H23+H24+H21,1))</f>
      </c>
      <c r="I25" s="391">
        <f>IF(OR($F$46=0,$F$46=""),"",ROUND(I17+I18+I20+I22+I23+I24+I21,1))</f>
      </c>
      <c r="J25" s="391">
        <f>IF(F46="","",ROUND(J17+J18+J20+J22+J23+J24+J21,1))</f>
      </c>
      <c r="K25" s="391">
        <f>IF(F46="","",ROUND(K17+K18+K20+K22+K23+K24+K21,1))</f>
      </c>
      <c r="L25" s="391">
        <f>IF(F46="","",ROUND(L17+L18+L20+L22+L23+L24+L21,1))</f>
      </c>
      <c r="M25" s="391">
        <f>IF(F46="","",ROUND(M17+M18+M20+M22+M23+M24+M21,1))</f>
      </c>
      <c r="N25" s="391">
        <f>IF(F46="","",ROUND(N17+N18+N20+N22+N23+N24+N21,1))</f>
      </c>
      <c r="O25" s="391">
        <f>IF(F46="","",ROUND(O17+O18+O20+O22+O23+O24+O21,1))</f>
      </c>
      <c r="P25" s="391">
        <f>IF(F46="","",ROUND(P17+P18+P20+P22+P23+P24+P21,1))</f>
      </c>
      <c r="Q25" s="391">
        <f>IF(F46="","",ROUND(Q17+Q18+Q20+Q22+Q23+Q24+Q21,1))</f>
      </c>
      <c r="R25" s="391">
        <f>IF(F46="","",ROUND(R17+R18+R20+R22+R23+R24+R21,1))</f>
      </c>
      <c r="S25" s="209">
        <f>IF(F46="","",SUM(G25:R25))</f>
      </c>
    </row>
    <row r="26" spans="1:19" ht="21" customHeight="1" thickBot="1">
      <c r="A26" s="119"/>
      <c r="B26" s="839" t="s">
        <v>193</v>
      </c>
      <c r="C26" s="840"/>
      <c r="D26" s="840"/>
      <c r="E26" s="120" t="s">
        <v>194</v>
      </c>
      <c r="F26" s="205"/>
      <c r="G26" s="218">
        <f>IF(F46="","",+G16-G25)</f>
      </c>
      <c r="H26" s="219">
        <f>IF(F46="","",+H16-H25)</f>
      </c>
      <c r="I26" s="219">
        <f>IF(F46="","",+I16-I25)</f>
      </c>
      <c r="J26" s="219">
        <f>IF(F46="","",+J16-J25)</f>
      </c>
      <c r="K26" s="219">
        <f>IF(F46="","",+K16-K25)</f>
      </c>
      <c r="L26" s="219">
        <f>IF(F46="","",+L16-L25)</f>
      </c>
      <c r="M26" s="219">
        <f>IF(F46="","",+M16-M25)</f>
      </c>
      <c r="N26" s="219">
        <f>IF(F46="","",+N16-N25)</f>
      </c>
      <c r="O26" s="219">
        <f>IF(F46="","",+O16-O25)</f>
      </c>
      <c r="P26" s="219">
        <f>IF(F46="","",+P16-P25)</f>
      </c>
      <c r="Q26" s="219">
        <f>IF(F46="","",+Q16-Q25)</f>
      </c>
      <c r="R26" s="219">
        <f>IF(F46="","",+R16-R25)</f>
      </c>
      <c r="S26" s="220">
        <f>IF(F46="","",SUM(G26:R26))</f>
      </c>
    </row>
    <row r="27" spans="1:19" ht="13.5">
      <c r="A27" s="121"/>
      <c r="B27" s="122"/>
      <c r="C27" s="841" t="s">
        <v>195</v>
      </c>
      <c r="D27" s="842"/>
      <c r="E27" s="123"/>
      <c r="F27" s="205"/>
      <c r="G27" s="379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209">
        <f>IF(F46="","",SUM(G27:R27))</f>
      </c>
    </row>
    <row r="28" spans="1:19" ht="13.5">
      <c r="A28" s="124"/>
      <c r="B28" s="100" t="s">
        <v>174</v>
      </c>
      <c r="C28" s="125"/>
      <c r="D28" s="126"/>
      <c r="E28" s="127"/>
      <c r="F28" s="205"/>
      <c r="G28" s="387"/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217">
        <f>IF(F46="","",SUM(G28:R28))</f>
      </c>
    </row>
    <row r="29" spans="1:19" ht="13.5">
      <c r="A29" s="124" t="s">
        <v>177</v>
      </c>
      <c r="B29" s="128" t="s">
        <v>181</v>
      </c>
      <c r="C29" s="843" t="s">
        <v>196</v>
      </c>
      <c r="D29" s="844"/>
      <c r="E29" s="108" t="s">
        <v>197</v>
      </c>
      <c r="F29" s="205"/>
      <c r="G29" s="392">
        <f>IF(F46="","",SUM(G27:G28))</f>
      </c>
      <c r="H29" s="393">
        <f>IF(F46="","",SUM(H27:H28))</f>
      </c>
      <c r="I29" s="393">
        <f>IF(F46="","",SUM(I27:I28))</f>
      </c>
      <c r="J29" s="393">
        <f>IF(F46="","",SUM(J27:J28))</f>
      </c>
      <c r="K29" s="393">
        <f>IF(F46="","",SUM(K27:K28))</f>
      </c>
      <c r="L29" s="393">
        <f>IF(F46="","",SUM(L27:L28))</f>
      </c>
      <c r="M29" s="393">
        <f>IF(F46="","",SUM(M27:M28))</f>
      </c>
      <c r="N29" s="393">
        <f>IF(F46="","",SUM(N27:N28))</f>
      </c>
      <c r="O29" s="393">
        <f>IF(F46="","",SUM(O27:O28))</f>
      </c>
      <c r="P29" s="393">
        <f>IF(F46="","",SUM(P27:P28))</f>
      </c>
      <c r="Q29" s="393">
        <f>IF(F46="","",SUM(Q27:Q28))</f>
      </c>
      <c r="R29" s="393">
        <f>IF(F46="","",SUM(R27:R28))</f>
      </c>
      <c r="S29" s="216">
        <f>IF(F46="","",SUM(G29:R29))</f>
      </c>
    </row>
    <row r="30" spans="1:19" ht="13.5">
      <c r="A30" s="124" t="s">
        <v>198</v>
      </c>
      <c r="B30" s="100"/>
      <c r="C30" s="838" t="s">
        <v>199</v>
      </c>
      <c r="D30" s="835"/>
      <c r="E30" s="129"/>
      <c r="F30" s="205"/>
      <c r="G30" s="394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221">
        <f>IF(F46="","",SUM(G30:R30))</f>
      </c>
    </row>
    <row r="31" spans="1:19" ht="13.5">
      <c r="A31" s="124" t="s">
        <v>200</v>
      </c>
      <c r="B31" s="100" t="s">
        <v>187</v>
      </c>
      <c r="C31" s="847" t="s">
        <v>201</v>
      </c>
      <c r="D31" s="848"/>
      <c r="E31" s="104"/>
      <c r="F31" s="205"/>
      <c r="G31" s="379"/>
      <c r="H31" s="380"/>
      <c r="I31" s="380"/>
      <c r="J31" s="382"/>
      <c r="K31" s="382"/>
      <c r="L31" s="382"/>
      <c r="M31" s="382"/>
      <c r="N31" s="382"/>
      <c r="O31" s="382"/>
      <c r="P31" s="382"/>
      <c r="Q31" s="382"/>
      <c r="R31" s="382"/>
      <c r="S31" s="213">
        <f>IF(F46="","",SUM(G31:R31))</f>
      </c>
    </row>
    <row r="32" spans="1:19" ht="13.5">
      <c r="A32" s="124" t="s">
        <v>174</v>
      </c>
      <c r="B32" s="100"/>
      <c r="C32" s="847" t="s">
        <v>202</v>
      </c>
      <c r="D32" s="848"/>
      <c r="E32" s="104"/>
      <c r="F32" s="205"/>
      <c r="G32" s="381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213">
        <f>IF(F46="","",SUM(G32:R32))</f>
      </c>
    </row>
    <row r="33" spans="1:19" ht="13.5">
      <c r="A33" s="124" t="s">
        <v>187</v>
      </c>
      <c r="B33" s="130" t="s">
        <v>189</v>
      </c>
      <c r="C33" s="849" t="s">
        <v>203</v>
      </c>
      <c r="D33" s="850"/>
      <c r="E33" s="131"/>
      <c r="F33" s="205"/>
      <c r="G33" s="379"/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209">
        <f>IF(F46="","",SUM(G33:R33))</f>
      </c>
    </row>
    <row r="34" spans="1:19" ht="13.5">
      <c r="A34" s="124"/>
      <c r="B34" s="100"/>
      <c r="C34" s="838" t="s">
        <v>204</v>
      </c>
      <c r="D34" s="835"/>
      <c r="E34" s="108" t="s">
        <v>205</v>
      </c>
      <c r="F34" s="205"/>
      <c r="G34" s="222">
        <f>IF(F46="","",G30+G31+G33)</f>
      </c>
      <c r="H34" s="223">
        <f>IF(F46="","",H30+H31+H33)</f>
      </c>
      <c r="I34" s="223">
        <f>IF(F46="","",I30+I31+I33)</f>
      </c>
      <c r="J34" s="223">
        <f>IF(F46="","",J30+J31+J33)</f>
      </c>
      <c r="K34" s="223">
        <f>IF(F46="","",K30+K31+K33)</f>
      </c>
      <c r="L34" s="223">
        <f>IF(F46="","",L30+L31+L33)</f>
      </c>
      <c r="M34" s="223">
        <f>IF(F46="","",M30+M31+M33)</f>
      </c>
      <c r="N34" s="223">
        <f>IF(F46="","",N30+N31+N33)</f>
      </c>
      <c r="O34" s="223">
        <f>IF(F46="","",O30+O31+O33)</f>
      </c>
      <c r="P34" s="223">
        <f>IF(F46="","",P30+P31+P33)</f>
      </c>
      <c r="Q34" s="223">
        <f>IF(F46="","",Q30+Q31+Q33)</f>
      </c>
      <c r="R34" s="223">
        <f>IF(F46="","",R30+R31+R33)</f>
      </c>
      <c r="S34" s="216">
        <f>IF(F46="","",SUM(G34:R34))</f>
      </c>
    </row>
    <row r="35" spans="1:19" ht="21" customHeight="1" thickBot="1">
      <c r="A35" s="132"/>
      <c r="B35" s="839" t="s">
        <v>206</v>
      </c>
      <c r="C35" s="840"/>
      <c r="D35" s="840"/>
      <c r="E35" s="133" t="s">
        <v>207</v>
      </c>
      <c r="F35" s="205"/>
      <c r="G35" s="224">
        <f>IF(F46="","",SUM(G29-G34))</f>
      </c>
      <c r="H35" s="225">
        <f>IF(F46="","",SUM(H29-H34))</f>
      </c>
      <c r="I35" s="225">
        <f>IF(F46="","",SUM(I29-I34))</f>
      </c>
      <c r="J35" s="225">
        <f>IF(F46="","",SUM(J29-J34))</f>
      </c>
      <c r="K35" s="225">
        <f>IF(F46="","",SUM(K29-K34))</f>
      </c>
      <c r="L35" s="225">
        <f>IF(F46="","",SUM(L29-L34))</f>
      </c>
      <c r="M35" s="225">
        <f>IF(F46="","",SUM(M29-M34))</f>
      </c>
      <c r="N35" s="225">
        <f>IF(F46="","",SUM(N29-N34))</f>
      </c>
      <c r="O35" s="225">
        <f>IF(F46="","",SUM(O29-O34))</f>
      </c>
      <c r="P35" s="225">
        <f>IF(F46="","",SUM(P29-P34))</f>
      </c>
      <c r="Q35" s="225">
        <f>IF(F46="","",SUM(Q29-Q34))</f>
      </c>
      <c r="R35" s="225">
        <f>IF(F46="","",SUM(R29-R34))</f>
      </c>
      <c r="S35" s="226">
        <f>IF(F46="","",SUM(G35:R35))</f>
      </c>
    </row>
    <row r="36" spans="1:19" ht="13.5">
      <c r="A36" s="121"/>
      <c r="B36" s="134"/>
      <c r="C36" s="842" t="s">
        <v>208</v>
      </c>
      <c r="D36" s="842"/>
      <c r="E36" s="108"/>
      <c r="F36" s="205"/>
      <c r="G36" s="396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227">
        <f>IF(F46="","",SUM(G36:R36))</f>
      </c>
    </row>
    <row r="37" spans="1:19" ht="13.5">
      <c r="A37" s="124" t="s">
        <v>209</v>
      </c>
      <c r="B37" s="99" t="s">
        <v>174</v>
      </c>
      <c r="C37" s="847" t="s">
        <v>210</v>
      </c>
      <c r="D37" s="848"/>
      <c r="E37" s="104"/>
      <c r="F37" s="205"/>
      <c r="G37" s="381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213">
        <f>IF(F46="","",SUM(G37:R37))</f>
      </c>
    </row>
    <row r="38" spans="1:19" ht="13.5">
      <c r="A38" s="124"/>
      <c r="B38" s="99" t="s">
        <v>181</v>
      </c>
      <c r="C38" s="847" t="s">
        <v>211</v>
      </c>
      <c r="D38" s="848"/>
      <c r="E38" s="104"/>
      <c r="F38" s="205"/>
      <c r="G38" s="381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213">
        <f>IF(F46="","",SUM(G38:R38))</f>
      </c>
    </row>
    <row r="39" spans="1:19" ht="13.5">
      <c r="A39" s="124" t="s">
        <v>212</v>
      </c>
      <c r="B39" s="99"/>
      <c r="C39" s="849" t="s">
        <v>213</v>
      </c>
      <c r="D39" s="850"/>
      <c r="E39" s="131"/>
      <c r="F39" s="205"/>
      <c r="G39" s="377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217">
        <f>IF(F46="","",SUM(G39:R39))</f>
      </c>
    </row>
    <row r="40" spans="1:19" ht="13.5">
      <c r="A40" s="124"/>
      <c r="B40" s="99"/>
      <c r="C40" s="843" t="s">
        <v>196</v>
      </c>
      <c r="D40" s="844"/>
      <c r="E40" s="109" t="s">
        <v>214</v>
      </c>
      <c r="F40" s="205"/>
      <c r="G40" s="392">
        <f>IF(F46="","",SUM(G36:G39))</f>
      </c>
      <c r="H40" s="393">
        <f>IF(F46="","",SUM(H36:H39))</f>
      </c>
      <c r="I40" s="393">
        <f>IF(F46="","",SUM(I36:I39))</f>
      </c>
      <c r="J40" s="393">
        <f>IF(F46="","",SUM(J36:J39))</f>
      </c>
      <c r="K40" s="393">
        <f>IF(F46="","",SUM(K36:K39))</f>
      </c>
      <c r="L40" s="393">
        <f>IF(F46="","",SUM(L36:L39))</f>
      </c>
      <c r="M40" s="393">
        <f>IF(F46="","",SUM(M36:M39))</f>
      </c>
      <c r="N40" s="393">
        <f>IF(F46="","",SUM(N36:N39))</f>
      </c>
      <c r="O40" s="393">
        <f>IF(F46="","",SUM(O36:O39))</f>
      </c>
      <c r="P40" s="393">
        <f>IF(F46="","",SUM(P36:P39))</f>
      </c>
      <c r="Q40" s="393">
        <f>IF(F46="","",SUM(Q36:Q39))</f>
      </c>
      <c r="R40" s="393">
        <f>IF(F46="","",SUM(R36:R39))</f>
      </c>
      <c r="S40" s="216">
        <f>IF(F46="","",SUM(G40:R40))</f>
      </c>
    </row>
    <row r="41" spans="1:19" ht="13.5">
      <c r="A41" s="124" t="s">
        <v>174</v>
      </c>
      <c r="B41" s="111"/>
      <c r="C41" s="838" t="s">
        <v>215</v>
      </c>
      <c r="D41" s="835"/>
      <c r="E41" s="129"/>
      <c r="F41" s="205"/>
      <c r="G41" s="379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221">
        <f>IF(F46="","",SUM(G41:R41))</f>
      </c>
    </row>
    <row r="42" spans="1:19" ht="13.5">
      <c r="A42" s="124"/>
      <c r="B42" s="99" t="s">
        <v>187</v>
      </c>
      <c r="C42" s="847" t="s">
        <v>216</v>
      </c>
      <c r="D42" s="848"/>
      <c r="E42" s="104"/>
      <c r="F42" s="205"/>
      <c r="G42" s="381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213">
        <f>IF(F46="","",SUM(G42:R42))</f>
      </c>
    </row>
    <row r="43" spans="1:19" ht="13.5">
      <c r="A43" s="124" t="s">
        <v>187</v>
      </c>
      <c r="B43" s="99" t="s">
        <v>189</v>
      </c>
      <c r="C43" s="849" t="s">
        <v>217</v>
      </c>
      <c r="D43" s="850"/>
      <c r="E43" s="131"/>
      <c r="F43" s="205"/>
      <c r="G43" s="377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217">
        <f>IF(F46="","",SUM(G43:R43))</f>
      </c>
    </row>
    <row r="44" spans="1:19" ht="13.5">
      <c r="A44" s="135"/>
      <c r="B44" s="136"/>
      <c r="C44" s="838" t="s">
        <v>204</v>
      </c>
      <c r="D44" s="835"/>
      <c r="E44" s="109" t="s">
        <v>218</v>
      </c>
      <c r="F44" s="205"/>
      <c r="G44" s="228">
        <f>IF(F46="","",SUM(G41:G43))</f>
      </c>
      <c r="H44" s="229">
        <f>IF(F46="","",SUM(H41:H43))</f>
      </c>
      <c r="I44" s="229">
        <f>IF(F46="","",SUM(I41:I43))</f>
      </c>
      <c r="J44" s="229">
        <f>IF(F46="","",SUM(J41:J43))</f>
      </c>
      <c r="K44" s="229">
        <f>IF(F46="","",SUM(K41:K43))</f>
      </c>
      <c r="L44" s="229">
        <f>IF(F46="","",SUM(L41:L43))</f>
      </c>
      <c r="M44" s="229">
        <f>IF(F46="","",SUM(M41:M43))</f>
      </c>
      <c r="N44" s="229">
        <f>IF(F46="","",SUM(N41:N43))</f>
      </c>
      <c r="O44" s="229">
        <f>IF(F46="","",SUM(O41:O43))</f>
      </c>
      <c r="P44" s="229">
        <f>IF(F46="","",SUM(P41:P43))</f>
      </c>
      <c r="Q44" s="229">
        <f>IF(F46="","",SUM(Q41:Q43))</f>
      </c>
      <c r="R44" s="229">
        <f>IF(F46="","",SUM(R41:R43))</f>
      </c>
      <c r="S44" s="216">
        <f>IF(F46="","",SUM(G44:R44))</f>
      </c>
    </row>
    <row r="45" spans="1:19" ht="21" customHeight="1" thickBot="1">
      <c r="A45" s="137"/>
      <c r="B45" s="839" t="s">
        <v>206</v>
      </c>
      <c r="C45" s="840"/>
      <c r="D45" s="840"/>
      <c r="E45" s="120" t="s">
        <v>219</v>
      </c>
      <c r="F45" s="205"/>
      <c r="G45" s="230">
        <f>IF(F46="","",SUM(G40-G44))</f>
      </c>
      <c r="H45" s="231">
        <f>IF(F46="","",SUM(H40-H44))</f>
      </c>
      <c r="I45" s="231">
        <f>IF(F46="","",SUM(I40-I44))</f>
      </c>
      <c r="J45" s="231">
        <f>IF(F46="","",SUM(J40-J44))</f>
      </c>
      <c r="K45" s="231">
        <f>IF(F46="","",SUM(K40-K44))</f>
      </c>
      <c r="L45" s="231">
        <f>IF(F46="","",SUM(L40-L44))</f>
      </c>
      <c r="M45" s="231">
        <f>IF(F46="","",SUM(M40-M44))</f>
      </c>
      <c r="N45" s="231">
        <f>IF(F46="","",SUM(N40-N44))</f>
      </c>
      <c r="O45" s="231">
        <f>IF(F46="","",SUM(O40-O44))</f>
      </c>
      <c r="P45" s="231">
        <f>IF(F46="","",SUM(P40-P44))</f>
      </c>
      <c r="Q45" s="231">
        <f>IF(F46="","",SUM(Q40-Q44))</f>
      </c>
      <c r="R45" s="231">
        <f>IF(F46="","",SUM(R40-R44))</f>
      </c>
      <c r="S45" s="232">
        <f>IF(F46="","",SUM(G45:R45))</f>
      </c>
    </row>
    <row r="46" spans="1:19" ht="21" customHeight="1" thickBot="1">
      <c r="A46" s="836" t="s">
        <v>220</v>
      </c>
      <c r="B46" s="837"/>
      <c r="C46" s="837"/>
      <c r="D46" s="837"/>
      <c r="E46" s="97" t="s">
        <v>221</v>
      </c>
      <c r="F46" s="398"/>
      <c r="G46" s="399">
        <f>IF(F46="","",SUM(G7,G26,G35,G45))</f>
      </c>
      <c r="H46" s="211">
        <f>IF(F46="","",SUM(H7,H26,H35,H45))</f>
      </c>
      <c r="I46" s="211">
        <f>IF(F46="","",SUM(I7,I26,I35,I45))</f>
      </c>
      <c r="J46" s="211">
        <f>IF(F46="","",SUM(J7,J26,J35,J45))</f>
      </c>
      <c r="K46" s="211">
        <f>IF(F46="","",SUM(K7,K26,K35,K45))</f>
      </c>
      <c r="L46" s="211">
        <f>IF(F46="","",SUM(L7,L26,L35,L45))</f>
      </c>
      <c r="M46" s="211">
        <f>IF(F46="","",SUM(M7,M26,M35,M45))</f>
      </c>
      <c r="N46" s="211">
        <f>IF(F46="","",SUM(N7,N26,N35,N45))</f>
      </c>
      <c r="O46" s="211">
        <f>IF(F46="","",SUM(O7,O26,O35,O45))</f>
      </c>
      <c r="P46" s="211">
        <f>IF(F46="","",SUM(P7,P26,P35,P45))</f>
      </c>
      <c r="Q46" s="211">
        <f>IF(F46="","",SUM(Q7,Q26,Q35,Q45))</f>
      </c>
      <c r="R46" s="211">
        <f>IF(F46="","",SUM(R7,R26,R35,R45))</f>
      </c>
      <c r="S46" s="233"/>
    </row>
    <row r="47" spans="1:19" ht="13.5">
      <c r="A47" s="139" t="s">
        <v>157</v>
      </c>
      <c r="B47" s="851" t="s">
        <v>222</v>
      </c>
      <c r="C47" s="842"/>
      <c r="D47" s="842"/>
      <c r="E47" s="108"/>
      <c r="F47" s="400"/>
      <c r="G47" s="401"/>
      <c r="H47" s="397"/>
      <c r="I47" s="397"/>
      <c r="J47" s="397"/>
      <c r="K47" s="397"/>
      <c r="L47" s="397"/>
      <c r="M47" s="397"/>
      <c r="N47" s="397"/>
      <c r="O47" s="397"/>
      <c r="P47" s="397"/>
      <c r="Q47" s="397"/>
      <c r="R47" s="379"/>
      <c r="S47" s="138"/>
    </row>
    <row r="48" spans="1:19" ht="13.5">
      <c r="A48" s="139"/>
      <c r="B48" s="854" t="s">
        <v>223</v>
      </c>
      <c r="C48" s="848"/>
      <c r="D48" s="848"/>
      <c r="E48" s="104"/>
      <c r="F48" s="402"/>
      <c r="G48" s="403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1"/>
      <c r="S48" s="138"/>
    </row>
    <row r="49" spans="1:19" ht="13.5">
      <c r="A49" s="139" t="s">
        <v>224</v>
      </c>
      <c r="B49" s="854" t="s">
        <v>225</v>
      </c>
      <c r="C49" s="848"/>
      <c r="D49" s="848"/>
      <c r="E49" s="104"/>
      <c r="F49" s="402"/>
      <c r="G49" s="403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1"/>
      <c r="S49" s="138"/>
    </row>
    <row r="50" spans="1:19" ht="13.5">
      <c r="A50" s="139"/>
      <c r="B50" s="854" t="s">
        <v>226</v>
      </c>
      <c r="C50" s="848"/>
      <c r="D50" s="848"/>
      <c r="E50" s="104"/>
      <c r="F50" s="402"/>
      <c r="G50" s="403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1"/>
      <c r="S50" s="138"/>
    </row>
    <row r="51" spans="1:19" ht="13.5">
      <c r="A51" s="139"/>
      <c r="B51" s="854" t="s">
        <v>227</v>
      </c>
      <c r="C51" s="848"/>
      <c r="D51" s="848"/>
      <c r="E51" s="104"/>
      <c r="F51" s="402"/>
      <c r="G51" s="403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1"/>
      <c r="S51" s="138"/>
    </row>
    <row r="52" spans="1:19" ht="13.5">
      <c r="A52" s="139" t="s">
        <v>228</v>
      </c>
      <c r="B52" s="854" t="s">
        <v>229</v>
      </c>
      <c r="C52" s="848"/>
      <c r="D52" s="848"/>
      <c r="E52" s="104"/>
      <c r="F52" s="402"/>
      <c r="G52" s="403"/>
      <c r="H52" s="382"/>
      <c r="I52" s="382"/>
      <c r="J52" s="382"/>
      <c r="K52" s="382"/>
      <c r="L52" s="382"/>
      <c r="M52" s="382"/>
      <c r="N52" s="382"/>
      <c r="O52" s="382"/>
      <c r="P52" s="382"/>
      <c r="Q52" s="382"/>
      <c r="R52" s="381"/>
      <c r="S52" s="138"/>
    </row>
    <row r="53" spans="1:19" ht="13.5">
      <c r="A53" s="139"/>
      <c r="B53" s="854" t="s">
        <v>230</v>
      </c>
      <c r="C53" s="848"/>
      <c r="D53" s="848"/>
      <c r="E53" s="104"/>
      <c r="F53" s="402"/>
      <c r="G53" s="403"/>
      <c r="H53" s="382"/>
      <c r="I53" s="382"/>
      <c r="J53" s="382"/>
      <c r="K53" s="382"/>
      <c r="L53" s="382"/>
      <c r="M53" s="382"/>
      <c r="N53" s="382"/>
      <c r="O53" s="382"/>
      <c r="P53" s="382"/>
      <c r="Q53" s="382"/>
      <c r="R53" s="381"/>
      <c r="S53" s="138"/>
    </row>
    <row r="54" spans="1:19" ht="14.25" thickBot="1">
      <c r="A54" s="140"/>
      <c r="B54" s="852" t="s">
        <v>231</v>
      </c>
      <c r="C54" s="853"/>
      <c r="D54" s="853"/>
      <c r="E54" s="141"/>
      <c r="F54" s="404"/>
      <c r="G54" s="405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7"/>
      <c r="S54" s="142"/>
    </row>
    <row r="55" ht="15" customHeight="1"/>
  </sheetData>
  <sheetProtection/>
  <mergeCells count="37">
    <mergeCell ref="A46:D46"/>
    <mergeCell ref="B47:D47"/>
    <mergeCell ref="B54:D54"/>
    <mergeCell ref="B48:D48"/>
    <mergeCell ref="B49:D49"/>
    <mergeCell ref="B50:D50"/>
    <mergeCell ref="B51:D51"/>
    <mergeCell ref="B52:D52"/>
    <mergeCell ref="B53:D53"/>
    <mergeCell ref="C42:D42"/>
    <mergeCell ref="C43:D43"/>
    <mergeCell ref="C44:D44"/>
    <mergeCell ref="B45:D45"/>
    <mergeCell ref="C38:D38"/>
    <mergeCell ref="C39:D39"/>
    <mergeCell ref="C40:D40"/>
    <mergeCell ref="C41:D41"/>
    <mergeCell ref="C34:D34"/>
    <mergeCell ref="B35:D35"/>
    <mergeCell ref="C36:D36"/>
    <mergeCell ref="C37:D37"/>
    <mergeCell ref="C30:D30"/>
    <mergeCell ref="C31:D31"/>
    <mergeCell ref="C32:D32"/>
    <mergeCell ref="C33:D33"/>
    <mergeCell ref="C27:D27"/>
    <mergeCell ref="C29:D29"/>
    <mergeCell ref="C16:D16"/>
    <mergeCell ref="C22:D22"/>
    <mergeCell ref="C23:D23"/>
    <mergeCell ref="C24:D24"/>
    <mergeCell ref="A5:D5"/>
    <mergeCell ref="A6:D6"/>
    <mergeCell ref="A7:D7"/>
    <mergeCell ref="C15:D15"/>
    <mergeCell ref="C25:D25"/>
    <mergeCell ref="B26:D26"/>
  </mergeCells>
  <printOptions horizontalCentered="1" verticalCentered="1"/>
  <pageMargins left="0.7086614173228347" right="0.7874015748031497" top="0.5905511811023623" bottom="0.5905511811023623" header="0.5118110236220472" footer="0.5118110236220472"/>
  <pageSetup horizontalDpi="300" verticalDpi="300" orientation="landscape" paperSize="8" r:id="rId2"/>
  <headerFooter scaleWithDoc="0">
    <oddFooter>&amp;R
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10.28125" defaultRowHeight="12"/>
  <cols>
    <col min="1" max="1" width="3.00390625" style="4" customWidth="1"/>
    <col min="2" max="2" width="26.421875" style="4" customWidth="1"/>
    <col min="3" max="5" width="10.28125" style="4" customWidth="1"/>
    <col min="6" max="6" width="11.00390625" style="4" bestFit="1" customWidth="1"/>
    <col min="7" max="16384" width="10.28125" style="4" customWidth="1"/>
  </cols>
  <sheetData>
    <row r="1" spans="1:17" ht="21">
      <c r="A1" s="482" t="s">
        <v>349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3.5">
      <c r="A2" s="5" t="s">
        <v>368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6:17" ht="14.25" thickBot="1">
      <c r="P3" s="34"/>
      <c r="Q3" s="207" t="s">
        <v>317</v>
      </c>
    </row>
    <row r="4" spans="1:17" ht="13.5">
      <c r="A4" s="35"/>
      <c r="B4" s="36"/>
      <c r="C4" s="37"/>
      <c r="D4" s="857" t="s">
        <v>330</v>
      </c>
      <c r="E4" s="858"/>
      <c r="F4" s="857" t="s">
        <v>330</v>
      </c>
      <c r="G4" s="859"/>
      <c r="H4" s="857" t="s">
        <v>330</v>
      </c>
      <c r="I4" s="858"/>
      <c r="J4" s="859" t="s">
        <v>330</v>
      </c>
      <c r="K4" s="859"/>
      <c r="L4" s="857" t="s">
        <v>330</v>
      </c>
      <c r="M4" s="858"/>
      <c r="N4" s="859" t="s">
        <v>330</v>
      </c>
      <c r="O4" s="859"/>
      <c r="P4" s="855" t="s">
        <v>322</v>
      </c>
      <c r="Q4" s="856"/>
    </row>
    <row r="5" spans="1:17" ht="14.25" thickBot="1">
      <c r="A5" s="10"/>
      <c r="B5" s="38"/>
      <c r="C5" s="39" t="s">
        <v>91</v>
      </c>
      <c r="D5" s="234" t="s">
        <v>136</v>
      </c>
      <c r="E5" s="235" t="s">
        <v>321</v>
      </c>
      <c r="F5" s="242" t="s">
        <v>136</v>
      </c>
      <c r="G5" s="243" t="s">
        <v>137</v>
      </c>
      <c r="H5" s="234" t="s">
        <v>136</v>
      </c>
      <c r="I5" s="235" t="s">
        <v>137</v>
      </c>
      <c r="J5" s="242" t="s">
        <v>136</v>
      </c>
      <c r="K5" s="243" t="s">
        <v>137</v>
      </c>
      <c r="L5" s="234" t="s">
        <v>136</v>
      </c>
      <c r="M5" s="235" t="s">
        <v>137</v>
      </c>
      <c r="N5" s="242" t="s">
        <v>136</v>
      </c>
      <c r="O5" s="243" t="s">
        <v>137</v>
      </c>
      <c r="P5" s="234" t="s">
        <v>320</v>
      </c>
      <c r="Q5" s="235" t="s">
        <v>137</v>
      </c>
    </row>
    <row r="6" spans="1:17" ht="13.5">
      <c r="A6" s="7"/>
      <c r="B6" s="8" t="s">
        <v>93</v>
      </c>
      <c r="C6" s="9"/>
      <c r="D6" s="408"/>
      <c r="E6" s="408"/>
      <c r="F6" s="409"/>
      <c r="G6" s="410"/>
      <c r="H6" s="408"/>
      <c r="I6" s="408"/>
      <c r="J6" s="409"/>
      <c r="K6" s="410"/>
      <c r="L6" s="408"/>
      <c r="M6" s="408"/>
      <c r="N6" s="409"/>
      <c r="O6" s="410"/>
      <c r="P6" s="464"/>
      <c r="Q6" s="465">
        <f>IF(OR($E$8=0,$E$8=""),"",SUM(E6,G6,I6,K6,M6,O6,))</f>
      </c>
    </row>
    <row r="7" spans="1:17" ht="14.25" thickBot="1">
      <c r="A7" s="10"/>
      <c r="B7" s="11" t="s">
        <v>94</v>
      </c>
      <c r="C7" s="9"/>
      <c r="D7" s="411"/>
      <c r="E7" s="411"/>
      <c r="F7" s="412"/>
      <c r="G7" s="413"/>
      <c r="H7" s="411"/>
      <c r="I7" s="411"/>
      <c r="J7" s="412"/>
      <c r="K7" s="413"/>
      <c r="L7" s="411"/>
      <c r="M7" s="411"/>
      <c r="N7" s="412"/>
      <c r="O7" s="413"/>
      <c r="P7" s="466"/>
      <c r="Q7" s="43">
        <f aca="true" t="shared" si="0" ref="Q7:Q47">IF(OR($E$8=0,$E$8=""),"",SUM(E7,G7,I7,K7,M7,O7,))</f>
      </c>
    </row>
    <row r="8" spans="1:17" ht="14.25" thickBot="1">
      <c r="A8" s="6"/>
      <c r="B8" s="12" t="s">
        <v>95</v>
      </c>
      <c r="C8" s="9"/>
      <c r="D8" s="144"/>
      <c r="E8" s="414"/>
      <c r="F8" s="144">
        <f>IF(D49="","",D49)</f>
      </c>
      <c r="G8" s="236"/>
      <c r="H8" s="144">
        <f>IF(F49="","",F49)</f>
      </c>
      <c r="I8" s="414"/>
      <c r="J8" s="144">
        <f>IF(H49="","",H49)</f>
      </c>
      <c r="K8" s="236"/>
      <c r="L8" s="144">
        <f>IF(J49="","",J49)</f>
      </c>
      <c r="M8" s="414"/>
      <c r="N8" s="144">
        <f>IF(L49="","",L49)</f>
      </c>
      <c r="O8" s="236"/>
      <c r="P8" s="467"/>
      <c r="Q8" s="41">
        <f t="shared" si="0"/>
      </c>
    </row>
    <row r="9" spans="1:17" ht="13.5">
      <c r="A9" s="241"/>
      <c r="B9" s="238" t="s">
        <v>96</v>
      </c>
      <c r="C9" s="9"/>
      <c r="D9" s="415"/>
      <c r="E9" s="415"/>
      <c r="F9" s="416"/>
      <c r="G9" s="417"/>
      <c r="H9" s="415"/>
      <c r="I9" s="415"/>
      <c r="J9" s="416"/>
      <c r="K9" s="417"/>
      <c r="L9" s="415"/>
      <c r="M9" s="415"/>
      <c r="N9" s="416"/>
      <c r="O9" s="417"/>
      <c r="P9" s="464"/>
      <c r="Q9" s="465">
        <f t="shared" si="0"/>
      </c>
    </row>
    <row r="10" spans="1:17" ht="13.5">
      <c r="A10" s="15"/>
      <c r="B10" s="238" t="s">
        <v>97</v>
      </c>
      <c r="C10" s="16"/>
      <c r="D10" s="418"/>
      <c r="E10" s="418"/>
      <c r="F10" s="419"/>
      <c r="G10" s="420"/>
      <c r="H10" s="418"/>
      <c r="I10" s="418"/>
      <c r="J10" s="419"/>
      <c r="K10" s="420"/>
      <c r="L10" s="418"/>
      <c r="M10" s="418"/>
      <c r="N10" s="419"/>
      <c r="O10" s="420"/>
      <c r="P10" s="468"/>
      <c r="Q10" s="438">
        <f t="shared" si="0"/>
      </c>
    </row>
    <row r="11" spans="1:17" ht="13.5">
      <c r="A11" s="15"/>
      <c r="B11" s="239" t="s">
        <v>98</v>
      </c>
      <c r="C11" s="9"/>
      <c r="D11" s="418"/>
      <c r="E11" s="418"/>
      <c r="F11" s="419"/>
      <c r="G11" s="420"/>
      <c r="H11" s="418"/>
      <c r="I11" s="418"/>
      <c r="J11" s="419"/>
      <c r="K11" s="420"/>
      <c r="L11" s="418"/>
      <c r="M11" s="418"/>
      <c r="N11" s="419"/>
      <c r="O11" s="420"/>
      <c r="P11" s="468"/>
      <c r="Q11" s="438">
        <f t="shared" si="0"/>
      </c>
    </row>
    <row r="12" spans="1:17" ht="13.5">
      <c r="A12" s="15"/>
      <c r="B12" s="238" t="s">
        <v>99</v>
      </c>
      <c r="C12" s="9"/>
      <c r="D12" s="418"/>
      <c r="E12" s="418"/>
      <c r="F12" s="419"/>
      <c r="G12" s="420"/>
      <c r="H12" s="418"/>
      <c r="I12" s="418"/>
      <c r="J12" s="419"/>
      <c r="K12" s="420"/>
      <c r="L12" s="418"/>
      <c r="M12" s="418"/>
      <c r="N12" s="419"/>
      <c r="O12" s="420"/>
      <c r="P12" s="468"/>
      <c r="Q12" s="438">
        <f t="shared" si="0"/>
      </c>
    </row>
    <row r="13" spans="1:17" ht="13.5">
      <c r="A13" s="15"/>
      <c r="B13" s="238" t="s">
        <v>234</v>
      </c>
      <c r="C13" s="9"/>
      <c r="D13" s="418"/>
      <c r="E13" s="418"/>
      <c r="F13" s="419"/>
      <c r="G13" s="420"/>
      <c r="H13" s="418"/>
      <c r="I13" s="418"/>
      <c r="J13" s="419"/>
      <c r="K13" s="420"/>
      <c r="L13" s="418"/>
      <c r="M13" s="418"/>
      <c r="N13" s="419"/>
      <c r="O13" s="420"/>
      <c r="P13" s="468"/>
      <c r="Q13" s="438">
        <f t="shared" si="0"/>
      </c>
    </row>
    <row r="14" spans="1:17" ht="15" customHeight="1" thickBot="1">
      <c r="A14" s="15" t="s">
        <v>100</v>
      </c>
      <c r="B14" s="237" t="s">
        <v>101</v>
      </c>
      <c r="C14" s="9"/>
      <c r="D14" s="421"/>
      <c r="E14" s="421"/>
      <c r="F14" s="422"/>
      <c r="G14" s="423"/>
      <c r="H14" s="421"/>
      <c r="I14" s="421"/>
      <c r="J14" s="422"/>
      <c r="K14" s="423"/>
      <c r="L14" s="421"/>
      <c r="M14" s="421"/>
      <c r="N14" s="422"/>
      <c r="O14" s="423"/>
      <c r="P14" s="469"/>
      <c r="Q14" s="413">
        <f t="shared" si="0"/>
      </c>
    </row>
    <row r="15" spans="1:17" ht="14.25" thickBot="1">
      <c r="A15" s="15" t="s">
        <v>102</v>
      </c>
      <c r="B15" s="12" t="s">
        <v>103</v>
      </c>
      <c r="C15" s="9"/>
      <c r="D15" s="13">
        <f aca="true" t="shared" si="1" ref="D15:Q15">IF(D8="","",D9+D10+D12+D14)</f>
      </c>
      <c r="E15" s="145">
        <f t="shared" si="1"/>
      </c>
      <c r="F15" s="40">
        <f t="shared" si="1"/>
      </c>
      <c r="G15" s="145">
        <f t="shared" si="1"/>
      </c>
      <c r="H15" s="40">
        <f t="shared" si="1"/>
      </c>
      <c r="I15" s="145">
        <f t="shared" si="1"/>
      </c>
      <c r="J15" s="40">
        <f t="shared" si="1"/>
      </c>
      <c r="K15" s="145">
        <f t="shared" si="1"/>
      </c>
      <c r="L15" s="40">
        <f t="shared" si="1"/>
      </c>
      <c r="M15" s="145">
        <f t="shared" si="1"/>
      </c>
      <c r="N15" s="40">
        <f t="shared" si="1"/>
      </c>
      <c r="O15" s="145">
        <f t="shared" si="1"/>
      </c>
      <c r="P15" s="40">
        <f t="shared" si="1"/>
      </c>
      <c r="Q15" s="41">
        <f t="shared" si="1"/>
      </c>
    </row>
    <row r="16" spans="1:17" ht="13.5">
      <c r="A16" s="15" t="s">
        <v>104</v>
      </c>
      <c r="B16" s="238" t="s">
        <v>318</v>
      </c>
      <c r="C16" s="9"/>
      <c r="D16" s="418"/>
      <c r="E16" s="424"/>
      <c r="F16" s="419"/>
      <c r="G16" s="424"/>
      <c r="H16" s="419"/>
      <c r="I16" s="424"/>
      <c r="J16" s="419"/>
      <c r="K16" s="420"/>
      <c r="L16" s="425"/>
      <c r="M16" s="424"/>
      <c r="N16" s="419"/>
      <c r="O16" s="420"/>
      <c r="P16" s="470"/>
      <c r="Q16" s="410">
        <f>IF(OR($E$8=0,$E$8=""),"",SUM(E16,G16,I16,K16,M16,O16,))</f>
      </c>
    </row>
    <row r="17" spans="1:17" ht="13.5">
      <c r="A17" s="15" t="s">
        <v>323</v>
      </c>
      <c r="B17" s="237" t="s">
        <v>105</v>
      </c>
      <c r="C17" s="9"/>
      <c r="D17" s="421"/>
      <c r="E17" s="426"/>
      <c r="F17" s="422"/>
      <c r="G17" s="426"/>
      <c r="H17" s="422"/>
      <c r="I17" s="426"/>
      <c r="J17" s="422"/>
      <c r="K17" s="423"/>
      <c r="L17" s="427"/>
      <c r="M17" s="426"/>
      <c r="N17" s="422"/>
      <c r="O17" s="423"/>
      <c r="P17" s="471"/>
      <c r="Q17" s="472">
        <f t="shared" si="0"/>
      </c>
    </row>
    <row r="18" spans="1:17" ht="13.5">
      <c r="A18" s="27"/>
      <c r="B18" s="238" t="s">
        <v>107</v>
      </c>
      <c r="C18" s="9"/>
      <c r="D18" s="418"/>
      <c r="E18" s="424"/>
      <c r="F18" s="419"/>
      <c r="G18" s="424"/>
      <c r="H18" s="419"/>
      <c r="I18" s="424"/>
      <c r="J18" s="419"/>
      <c r="K18" s="420"/>
      <c r="L18" s="425"/>
      <c r="M18" s="424"/>
      <c r="N18" s="419"/>
      <c r="O18" s="420"/>
      <c r="P18" s="468"/>
      <c r="Q18" s="438">
        <f t="shared" si="0"/>
      </c>
    </row>
    <row r="19" spans="1:17" ht="13.5">
      <c r="A19" s="15"/>
      <c r="B19" s="238" t="s">
        <v>108</v>
      </c>
      <c r="C19" s="9"/>
      <c r="D19" s="418"/>
      <c r="E19" s="424"/>
      <c r="F19" s="419"/>
      <c r="G19" s="424"/>
      <c r="H19" s="419"/>
      <c r="I19" s="424"/>
      <c r="J19" s="419"/>
      <c r="K19" s="420"/>
      <c r="L19" s="425"/>
      <c r="M19" s="424"/>
      <c r="N19" s="419"/>
      <c r="O19" s="420"/>
      <c r="P19" s="468"/>
      <c r="Q19" s="438">
        <f t="shared" si="0"/>
      </c>
    </row>
    <row r="20" spans="1:17" ht="13.5">
      <c r="A20" s="15"/>
      <c r="B20" s="238" t="s">
        <v>18</v>
      </c>
      <c r="C20" s="9"/>
      <c r="D20" s="418"/>
      <c r="E20" s="424"/>
      <c r="F20" s="419"/>
      <c r="G20" s="424"/>
      <c r="H20" s="419"/>
      <c r="I20" s="424"/>
      <c r="J20" s="419"/>
      <c r="K20" s="420"/>
      <c r="L20" s="425"/>
      <c r="M20" s="424"/>
      <c r="N20" s="419"/>
      <c r="O20" s="420"/>
      <c r="P20" s="468"/>
      <c r="Q20" s="438">
        <f t="shared" si="0"/>
      </c>
    </row>
    <row r="21" spans="1:17" ht="13.5">
      <c r="A21" s="15"/>
      <c r="B21" s="238" t="s">
        <v>14</v>
      </c>
      <c r="C21" s="9"/>
      <c r="D21" s="418"/>
      <c r="E21" s="424"/>
      <c r="F21" s="419"/>
      <c r="G21" s="424"/>
      <c r="H21" s="419"/>
      <c r="I21" s="424"/>
      <c r="J21" s="419"/>
      <c r="K21" s="420"/>
      <c r="L21" s="425"/>
      <c r="M21" s="424"/>
      <c r="N21" s="419"/>
      <c r="O21" s="420"/>
      <c r="P21" s="468"/>
      <c r="Q21" s="438">
        <f t="shared" si="0"/>
      </c>
    </row>
    <row r="22" spans="1:17" ht="14.25" thickBot="1">
      <c r="A22" s="15"/>
      <c r="B22" s="237" t="s">
        <v>109</v>
      </c>
      <c r="C22" s="9"/>
      <c r="D22" s="421"/>
      <c r="E22" s="426"/>
      <c r="F22" s="422"/>
      <c r="G22" s="426"/>
      <c r="H22" s="422"/>
      <c r="I22" s="426"/>
      <c r="J22" s="422"/>
      <c r="K22" s="423"/>
      <c r="L22" s="427"/>
      <c r="M22" s="426"/>
      <c r="N22" s="422"/>
      <c r="O22" s="423"/>
      <c r="P22" s="469"/>
      <c r="Q22" s="413">
        <f t="shared" si="0"/>
      </c>
    </row>
    <row r="23" spans="1:17" ht="14.25" thickBot="1">
      <c r="A23" s="15"/>
      <c r="B23" s="12" t="s">
        <v>110</v>
      </c>
      <c r="C23" s="9"/>
      <c r="D23" s="13">
        <f aca="true" t="shared" si="2" ref="D23:Q23">IF(D8="","",D17+D19+D16+D20+D21+D22)</f>
      </c>
      <c r="E23" s="145">
        <f t="shared" si="2"/>
      </c>
      <c r="F23" s="40">
        <f t="shared" si="2"/>
      </c>
      <c r="G23" s="145">
        <f t="shared" si="2"/>
      </c>
      <c r="H23" s="40">
        <f t="shared" si="2"/>
      </c>
      <c r="I23" s="145">
        <f t="shared" si="2"/>
      </c>
      <c r="J23" s="40">
        <f t="shared" si="2"/>
      </c>
      <c r="K23" s="145">
        <f t="shared" si="2"/>
      </c>
      <c r="L23" s="40">
        <f t="shared" si="2"/>
      </c>
      <c r="M23" s="145">
        <f t="shared" si="2"/>
      </c>
      <c r="N23" s="40">
        <f t="shared" si="2"/>
      </c>
      <c r="O23" s="145">
        <f t="shared" si="2"/>
      </c>
      <c r="P23" s="40">
        <f t="shared" si="2"/>
      </c>
      <c r="Q23" s="41">
        <f t="shared" si="2"/>
      </c>
    </row>
    <row r="24" spans="1:17" ht="14.25" thickBot="1">
      <c r="A24" s="19"/>
      <c r="B24" s="240" t="s">
        <v>111</v>
      </c>
      <c r="C24" s="9"/>
      <c r="D24" s="20">
        <f aca="true" t="shared" si="3" ref="D24:Q24">IF(D8="","",D15-D23)</f>
      </c>
      <c r="E24" s="146">
        <f t="shared" si="3"/>
      </c>
      <c r="F24" s="42">
        <f t="shared" si="3"/>
      </c>
      <c r="G24" s="146">
        <f t="shared" si="3"/>
      </c>
      <c r="H24" s="42">
        <f t="shared" si="3"/>
      </c>
      <c r="I24" s="146">
        <f t="shared" si="3"/>
      </c>
      <c r="J24" s="42">
        <f t="shared" si="3"/>
      </c>
      <c r="K24" s="146">
        <f t="shared" si="3"/>
      </c>
      <c r="L24" s="42">
        <f t="shared" si="3"/>
      </c>
      <c r="M24" s="146">
        <f t="shared" si="3"/>
      </c>
      <c r="N24" s="42">
        <f t="shared" si="3"/>
      </c>
      <c r="O24" s="146">
        <f t="shared" si="3"/>
      </c>
      <c r="P24" s="42">
        <f t="shared" si="3"/>
      </c>
      <c r="Q24" s="43">
        <f t="shared" si="3"/>
      </c>
    </row>
    <row r="25" spans="1:17" ht="13.5">
      <c r="A25" s="21" t="s">
        <v>100</v>
      </c>
      <c r="B25" s="22" t="s">
        <v>112</v>
      </c>
      <c r="C25" s="9"/>
      <c r="D25" s="421"/>
      <c r="E25" s="426"/>
      <c r="F25" s="422"/>
      <c r="G25" s="426"/>
      <c r="H25" s="422"/>
      <c r="I25" s="426"/>
      <c r="J25" s="422"/>
      <c r="K25" s="423"/>
      <c r="L25" s="427"/>
      <c r="M25" s="426"/>
      <c r="N25" s="422"/>
      <c r="O25" s="423"/>
      <c r="P25" s="464"/>
      <c r="Q25" s="465">
        <f t="shared" si="0"/>
      </c>
    </row>
    <row r="26" spans="1:17" ht="13.5">
      <c r="A26" s="15" t="s">
        <v>102</v>
      </c>
      <c r="B26" s="14" t="s">
        <v>113</v>
      </c>
      <c r="C26" s="9"/>
      <c r="D26" s="418"/>
      <c r="E26" s="424"/>
      <c r="F26" s="419"/>
      <c r="G26" s="424"/>
      <c r="H26" s="419"/>
      <c r="I26" s="424"/>
      <c r="J26" s="419"/>
      <c r="K26" s="420"/>
      <c r="L26" s="425"/>
      <c r="M26" s="424"/>
      <c r="N26" s="419"/>
      <c r="O26" s="420"/>
      <c r="P26" s="468"/>
      <c r="Q26" s="438">
        <f t="shared" si="0"/>
      </c>
    </row>
    <row r="27" spans="1:17" ht="13.5">
      <c r="A27" s="15" t="s">
        <v>114</v>
      </c>
      <c r="B27" s="14" t="s">
        <v>115</v>
      </c>
      <c r="C27" s="9"/>
      <c r="D27" s="418"/>
      <c r="E27" s="424"/>
      <c r="F27" s="419"/>
      <c r="G27" s="424"/>
      <c r="H27" s="419"/>
      <c r="I27" s="424"/>
      <c r="J27" s="419"/>
      <c r="K27" s="420"/>
      <c r="L27" s="425"/>
      <c r="M27" s="424"/>
      <c r="N27" s="419"/>
      <c r="O27" s="420"/>
      <c r="P27" s="468"/>
      <c r="Q27" s="438">
        <f t="shared" si="0"/>
      </c>
    </row>
    <row r="28" spans="1:17" ht="13.5">
      <c r="A28" s="15" t="s">
        <v>104</v>
      </c>
      <c r="B28" s="14"/>
      <c r="C28" s="9"/>
      <c r="D28" s="418"/>
      <c r="E28" s="424"/>
      <c r="F28" s="419"/>
      <c r="G28" s="424"/>
      <c r="H28" s="419"/>
      <c r="I28" s="424"/>
      <c r="J28" s="419"/>
      <c r="K28" s="420"/>
      <c r="L28" s="425"/>
      <c r="M28" s="424"/>
      <c r="N28" s="419"/>
      <c r="O28" s="420"/>
      <c r="P28" s="468"/>
      <c r="Q28" s="438">
        <f t="shared" si="0"/>
      </c>
    </row>
    <row r="29" spans="1:17" ht="14.25" thickBot="1">
      <c r="A29" s="15" t="s">
        <v>106</v>
      </c>
      <c r="B29" s="17"/>
      <c r="C29" s="9"/>
      <c r="D29" s="421"/>
      <c r="E29" s="426"/>
      <c r="F29" s="422"/>
      <c r="G29" s="426"/>
      <c r="H29" s="422"/>
      <c r="I29" s="426"/>
      <c r="J29" s="422"/>
      <c r="K29" s="423"/>
      <c r="L29" s="427"/>
      <c r="M29" s="426"/>
      <c r="N29" s="422"/>
      <c r="O29" s="423"/>
      <c r="P29" s="471"/>
      <c r="Q29" s="472">
        <f t="shared" si="0"/>
      </c>
    </row>
    <row r="30" spans="1:17" ht="14.25" thickBot="1">
      <c r="A30" s="24"/>
      <c r="B30" s="18" t="s">
        <v>116</v>
      </c>
      <c r="C30" s="9"/>
      <c r="D30" s="13">
        <f aca="true" t="shared" si="4" ref="D30:Q30">IF(D8="","",SUM(D25:D29))</f>
      </c>
      <c r="E30" s="145">
        <f t="shared" si="4"/>
      </c>
      <c r="F30" s="40">
        <f t="shared" si="4"/>
      </c>
      <c r="G30" s="145">
        <f t="shared" si="4"/>
      </c>
      <c r="H30" s="40">
        <f t="shared" si="4"/>
      </c>
      <c r="I30" s="145">
        <f t="shared" si="4"/>
      </c>
      <c r="J30" s="40">
        <f t="shared" si="4"/>
      </c>
      <c r="K30" s="145">
        <f t="shared" si="4"/>
      </c>
      <c r="L30" s="40">
        <f t="shared" si="4"/>
      </c>
      <c r="M30" s="145">
        <f t="shared" si="4"/>
      </c>
      <c r="N30" s="40">
        <f t="shared" si="4"/>
      </c>
      <c r="O30" s="145">
        <f t="shared" si="4"/>
      </c>
      <c r="P30" s="40">
        <f t="shared" si="4"/>
      </c>
      <c r="Q30" s="41">
        <f t="shared" si="4"/>
      </c>
    </row>
    <row r="31" spans="1:17" ht="13.5">
      <c r="A31" s="26"/>
      <c r="B31" s="23" t="s">
        <v>117</v>
      </c>
      <c r="C31" s="9"/>
      <c r="D31" s="421"/>
      <c r="E31" s="426"/>
      <c r="F31" s="422"/>
      <c r="G31" s="426"/>
      <c r="H31" s="422"/>
      <c r="I31" s="426"/>
      <c r="J31" s="422"/>
      <c r="K31" s="423"/>
      <c r="L31" s="427"/>
      <c r="M31" s="426"/>
      <c r="N31" s="422"/>
      <c r="O31" s="423"/>
      <c r="P31" s="471"/>
      <c r="Q31" s="472">
        <f t="shared" si="0"/>
      </c>
    </row>
    <row r="32" spans="1:17" ht="13.5">
      <c r="A32" s="15" t="s">
        <v>118</v>
      </c>
      <c r="B32" s="14" t="s">
        <v>119</v>
      </c>
      <c r="C32" s="9"/>
      <c r="D32" s="418"/>
      <c r="E32" s="424"/>
      <c r="F32" s="419"/>
      <c r="G32" s="424"/>
      <c r="H32" s="419"/>
      <c r="I32" s="424"/>
      <c r="J32" s="419"/>
      <c r="K32" s="420"/>
      <c r="L32" s="425"/>
      <c r="M32" s="424"/>
      <c r="N32" s="419"/>
      <c r="O32" s="420"/>
      <c r="P32" s="468"/>
      <c r="Q32" s="438">
        <f t="shared" si="0"/>
      </c>
    </row>
    <row r="33" spans="1:17" ht="13.5">
      <c r="A33" s="15" t="s">
        <v>120</v>
      </c>
      <c r="B33" s="14" t="s">
        <v>119</v>
      </c>
      <c r="C33" s="9"/>
      <c r="D33" s="418"/>
      <c r="E33" s="424"/>
      <c r="F33" s="419"/>
      <c r="G33" s="424"/>
      <c r="H33" s="419"/>
      <c r="I33" s="424"/>
      <c r="J33" s="419"/>
      <c r="K33" s="420"/>
      <c r="L33" s="425"/>
      <c r="M33" s="424"/>
      <c r="N33" s="419"/>
      <c r="O33" s="420"/>
      <c r="P33" s="468"/>
      <c r="Q33" s="438">
        <f t="shared" si="0"/>
      </c>
    </row>
    <row r="34" spans="1:17" ht="13.5">
      <c r="A34" s="15" t="s">
        <v>106</v>
      </c>
      <c r="B34" s="14" t="s">
        <v>121</v>
      </c>
      <c r="C34" s="9"/>
      <c r="D34" s="418"/>
      <c r="E34" s="424"/>
      <c r="F34" s="419"/>
      <c r="G34" s="424"/>
      <c r="H34" s="419"/>
      <c r="I34" s="424"/>
      <c r="J34" s="419"/>
      <c r="K34" s="420"/>
      <c r="L34" s="425"/>
      <c r="M34" s="424"/>
      <c r="N34" s="419"/>
      <c r="O34" s="420"/>
      <c r="P34" s="468"/>
      <c r="Q34" s="438">
        <f t="shared" si="0"/>
      </c>
    </row>
    <row r="35" spans="1:17" ht="13.5">
      <c r="A35" s="15" t="s">
        <v>122</v>
      </c>
      <c r="B35" s="14" t="s">
        <v>119</v>
      </c>
      <c r="C35" s="9"/>
      <c r="D35" s="418"/>
      <c r="E35" s="424"/>
      <c r="F35" s="419"/>
      <c r="G35" s="424"/>
      <c r="H35" s="419"/>
      <c r="I35" s="424"/>
      <c r="J35" s="419"/>
      <c r="K35" s="420"/>
      <c r="L35" s="425"/>
      <c r="M35" s="424"/>
      <c r="N35" s="419"/>
      <c r="O35" s="420"/>
      <c r="P35" s="468"/>
      <c r="Q35" s="438">
        <f t="shared" si="0"/>
      </c>
    </row>
    <row r="36" spans="1:17" ht="14.25" thickBot="1">
      <c r="A36" s="27"/>
      <c r="B36" s="17" t="s">
        <v>119</v>
      </c>
      <c r="C36" s="9"/>
      <c r="D36" s="428"/>
      <c r="E36" s="429"/>
      <c r="F36" s="430"/>
      <c r="G36" s="429"/>
      <c r="H36" s="430"/>
      <c r="I36" s="429"/>
      <c r="J36" s="430"/>
      <c r="K36" s="431"/>
      <c r="L36" s="432"/>
      <c r="M36" s="429"/>
      <c r="N36" s="430"/>
      <c r="O36" s="431"/>
      <c r="P36" s="469"/>
      <c r="Q36" s="413">
        <f t="shared" si="0"/>
      </c>
    </row>
    <row r="37" spans="1:17" ht="14.25" thickBot="1">
      <c r="A37" s="24"/>
      <c r="B37" s="18" t="s">
        <v>123</v>
      </c>
      <c r="C37" s="9"/>
      <c r="D37" s="147">
        <f>IF(D8="","",D31+D34)</f>
      </c>
      <c r="E37" s="151">
        <f>IF(E8="","",E31+E34)</f>
      </c>
      <c r="F37" s="147">
        <f>IF(F8="","",F34+F31)</f>
      </c>
      <c r="G37" s="151">
        <f>IF(G8="","",G31+G34)</f>
      </c>
      <c r="H37" s="147">
        <f>IF(H8="","",H34+H31)</f>
      </c>
      <c r="I37" s="151">
        <f>IF(I8="","",I31+I34)</f>
      </c>
      <c r="J37" s="147">
        <f>IF(J8="","",J34+J31)</f>
      </c>
      <c r="K37" s="151">
        <f>IF(K8="","",K31+K34)</f>
      </c>
      <c r="L37" s="147">
        <f>IF(L8="","",L34+L31)</f>
      </c>
      <c r="M37" s="151">
        <f>IF(M8="","",M31+M34)</f>
      </c>
      <c r="N37" s="147">
        <f>IF(N8="","",N34+N31)</f>
      </c>
      <c r="O37" s="151">
        <f>IF(O8="","",O31+O34)</f>
      </c>
      <c r="P37" s="147">
        <f>IF(P8="","",P34+P31)</f>
      </c>
      <c r="Q37" s="236">
        <f>IF(Q8="","",Q31+Q34)</f>
      </c>
    </row>
    <row r="38" spans="1:17" ht="14.25" thickBot="1">
      <c r="A38" s="6"/>
      <c r="B38" s="12" t="s">
        <v>124</v>
      </c>
      <c r="C38" s="9"/>
      <c r="D38" s="147">
        <f aca="true" t="shared" si="5" ref="D38:Q38">IF(D8="","",D8+D24+D30-D37)</f>
      </c>
      <c r="E38" s="151">
        <f t="shared" si="5"/>
      </c>
      <c r="F38" s="144">
        <f t="shared" si="5"/>
      </c>
      <c r="G38" s="151">
        <f t="shared" si="5"/>
      </c>
      <c r="H38" s="144">
        <f t="shared" si="5"/>
      </c>
      <c r="I38" s="151">
        <f t="shared" si="5"/>
      </c>
      <c r="J38" s="144">
        <f t="shared" si="5"/>
      </c>
      <c r="K38" s="151">
        <f t="shared" si="5"/>
      </c>
      <c r="L38" s="144">
        <f t="shared" si="5"/>
      </c>
      <c r="M38" s="151">
        <f t="shared" si="5"/>
      </c>
      <c r="N38" s="144">
        <f t="shared" si="5"/>
      </c>
      <c r="O38" s="151">
        <f t="shared" si="5"/>
      </c>
      <c r="P38" s="144">
        <f t="shared" si="5"/>
      </c>
      <c r="Q38" s="236">
        <f t="shared" si="5"/>
      </c>
    </row>
    <row r="39" spans="1:17" ht="13.5">
      <c r="A39" s="15"/>
      <c r="B39" s="22" t="s">
        <v>45</v>
      </c>
      <c r="C39" s="9"/>
      <c r="D39" s="415"/>
      <c r="E39" s="433"/>
      <c r="F39" s="416"/>
      <c r="G39" s="433"/>
      <c r="H39" s="416"/>
      <c r="I39" s="433"/>
      <c r="J39" s="416"/>
      <c r="K39" s="417"/>
      <c r="L39" s="434"/>
      <c r="M39" s="433"/>
      <c r="N39" s="416"/>
      <c r="O39" s="417"/>
      <c r="P39" s="464"/>
      <c r="Q39" s="465">
        <f t="shared" si="0"/>
      </c>
    </row>
    <row r="40" spans="1:17" ht="13.5">
      <c r="A40" s="15" t="s">
        <v>118</v>
      </c>
      <c r="B40" s="14" t="s">
        <v>119</v>
      </c>
      <c r="C40" s="9"/>
      <c r="D40" s="435"/>
      <c r="E40" s="436"/>
      <c r="F40" s="437"/>
      <c r="G40" s="436"/>
      <c r="H40" s="437"/>
      <c r="I40" s="436"/>
      <c r="J40" s="437"/>
      <c r="K40" s="438"/>
      <c r="L40" s="439"/>
      <c r="M40" s="436"/>
      <c r="N40" s="437"/>
      <c r="O40" s="438"/>
      <c r="P40" s="468"/>
      <c r="Q40" s="438">
        <f t="shared" si="0"/>
      </c>
    </row>
    <row r="41" spans="1:17" ht="13.5">
      <c r="A41" s="27" t="s">
        <v>125</v>
      </c>
      <c r="B41" s="14" t="s">
        <v>119</v>
      </c>
      <c r="C41" s="9"/>
      <c r="D41" s="418"/>
      <c r="E41" s="424"/>
      <c r="F41" s="419"/>
      <c r="G41" s="424"/>
      <c r="H41" s="419"/>
      <c r="I41" s="424"/>
      <c r="J41" s="419"/>
      <c r="K41" s="420"/>
      <c r="L41" s="425"/>
      <c r="M41" s="424"/>
      <c r="N41" s="419"/>
      <c r="O41" s="420"/>
      <c r="P41" s="468"/>
      <c r="Q41" s="438">
        <f t="shared" si="0"/>
      </c>
    </row>
    <row r="42" spans="1:17" ht="13.5">
      <c r="A42" s="15" t="s">
        <v>120</v>
      </c>
      <c r="B42" s="14" t="s">
        <v>48</v>
      </c>
      <c r="C42" s="9"/>
      <c r="D42" s="418"/>
      <c r="E42" s="424"/>
      <c r="F42" s="419"/>
      <c r="G42" s="424"/>
      <c r="H42" s="419"/>
      <c r="I42" s="424"/>
      <c r="J42" s="419"/>
      <c r="K42" s="420"/>
      <c r="L42" s="425"/>
      <c r="M42" s="424"/>
      <c r="N42" s="419"/>
      <c r="O42" s="420"/>
      <c r="P42" s="468"/>
      <c r="Q42" s="438">
        <f t="shared" si="0"/>
      </c>
    </row>
    <row r="43" spans="1:17" ht="13.5">
      <c r="A43" s="15"/>
      <c r="B43" s="14" t="s">
        <v>119</v>
      </c>
      <c r="C43" s="9"/>
      <c r="D43" s="418"/>
      <c r="E43" s="424"/>
      <c r="F43" s="419"/>
      <c r="G43" s="424"/>
      <c r="H43" s="419"/>
      <c r="I43" s="424"/>
      <c r="J43" s="419"/>
      <c r="K43" s="420"/>
      <c r="L43" s="425"/>
      <c r="M43" s="424"/>
      <c r="N43" s="419"/>
      <c r="O43" s="420"/>
      <c r="P43" s="468"/>
      <c r="Q43" s="438">
        <f t="shared" si="0"/>
      </c>
    </row>
    <row r="44" spans="1:17" ht="13.5">
      <c r="A44" s="15" t="s">
        <v>104</v>
      </c>
      <c r="B44" s="14" t="s">
        <v>119</v>
      </c>
      <c r="C44" s="9"/>
      <c r="D44" s="418"/>
      <c r="E44" s="424"/>
      <c r="F44" s="419"/>
      <c r="G44" s="424"/>
      <c r="H44" s="419"/>
      <c r="I44" s="424"/>
      <c r="J44" s="419"/>
      <c r="K44" s="420"/>
      <c r="L44" s="425"/>
      <c r="M44" s="424"/>
      <c r="N44" s="419"/>
      <c r="O44" s="420"/>
      <c r="P44" s="468"/>
      <c r="Q44" s="438">
        <f t="shared" si="0"/>
      </c>
    </row>
    <row r="45" spans="1:17" ht="13.5">
      <c r="A45" s="15"/>
      <c r="B45" s="28" t="s">
        <v>126</v>
      </c>
      <c r="C45" s="9"/>
      <c r="D45" s="418"/>
      <c r="E45" s="424"/>
      <c r="F45" s="419"/>
      <c r="G45" s="424"/>
      <c r="H45" s="419"/>
      <c r="I45" s="424"/>
      <c r="J45" s="419"/>
      <c r="K45" s="420"/>
      <c r="L45" s="425"/>
      <c r="M45" s="424"/>
      <c r="N45" s="419"/>
      <c r="O45" s="420"/>
      <c r="P45" s="468"/>
      <c r="Q45" s="438">
        <f t="shared" si="0"/>
      </c>
    </row>
    <row r="46" spans="1:17" ht="13.5">
      <c r="A46" s="15" t="s">
        <v>127</v>
      </c>
      <c r="B46" s="14" t="s">
        <v>233</v>
      </c>
      <c r="C46" s="9"/>
      <c r="D46" s="418"/>
      <c r="E46" s="424"/>
      <c r="F46" s="419"/>
      <c r="G46" s="424"/>
      <c r="H46" s="419"/>
      <c r="I46" s="424"/>
      <c r="J46" s="419"/>
      <c r="K46" s="420"/>
      <c r="L46" s="425"/>
      <c r="M46" s="424"/>
      <c r="N46" s="419"/>
      <c r="O46" s="420"/>
      <c r="P46" s="468"/>
      <c r="Q46" s="438">
        <f t="shared" si="0"/>
      </c>
    </row>
    <row r="47" spans="1:17" ht="14.25" thickBot="1">
      <c r="A47" s="15"/>
      <c r="B47" s="25" t="s">
        <v>119</v>
      </c>
      <c r="C47" s="9"/>
      <c r="D47" s="418"/>
      <c r="E47" s="424"/>
      <c r="F47" s="419"/>
      <c r="G47" s="424"/>
      <c r="H47" s="440"/>
      <c r="I47" s="441"/>
      <c r="J47" s="440"/>
      <c r="K47" s="442"/>
      <c r="L47" s="425"/>
      <c r="M47" s="424"/>
      <c r="N47" s="419"/>
      <c r="O47" s="420"/>
      <c r="P47" s="469"/>
      <c r="Q47" s="413">
        <f t="shared" si="0"/>
      </c>
    </row>
    <row r="48" spans="1:17" ht="14.25" thickBot="1">
      <c r="A48" s="19"/>
      <c r="B48" s="18" t="s">
        <v>128</v>
      </c>
      <c r="C48" s="9"/>
      <c r="D48" s="13">
        <f>IF(D8="","",D39+D42+D45)</f>
      </c>
      <c r="E48" s="145">
        <f>IF(E8="","",E39+E42+E45)</f>
      </c>
      <c r="F48" s="40">
        <f>IF(F8="","",F39+F42+F45)</f>
      </c>
      <c r="G48" s="41">
        <f>IF(G8="","",G39+G42+G45)</f>
      </c>
      <c r="H48" s="40">
        <f aca="true" t="shared" si="6" ref="H48:O48">IF(F8="","",H39+H42+H45)</f>
      </c>
      <c r="I48" s="41">
        <f t="shared" si="6"/>
      </c>
      <c r="J48" s="40">
        <f t="shared" si="6"/>
      </c>
      <c r="K48" s="41">
        <f t="shared" si="6"/>
      </c>
      <c r="L48" s="40">
        <f t="shared" si="6"/>
      </c>
      <c r="M48" s="41">
        <f t="shared" si="6"/>
      </c>
      <c r="N48" s="40">
        <f t="shared" si="6"/>
      </c>
      <c r="O48" s="41">
        <f t="shared" si="6"/>
      </c>
      <c r="P48" s="40"/>
      <c r="Q48" s="41">
        <f>IF(OR($E$8=0,$E$8=""),"",SUM(Q39,Q42,Q45))</f>
      </c>
    </row>
    <row r="49" spans="1:17" ht="14.25" thickBot="1">
      <c r="A49" s="6"/>
      <c r="B49" s="44" t="s">
        <v>129</v>
      </c>
      <c r="C49" s="9"/>
      <c r="D49" s="13">
        <f>IF(D8="","",D38+D48)</f>
      </c>
      <c r="E49" s="145">
        <f>IF(E8="","",E38+E48)</f>
      </c>
      <c r="F49" s="40">
        <f>IF(F8="","",F38+F48)</f>
      </c>
      <c r="G49" s="145">
        <f>IF(G8="","",G38+G48)</f>
      </c>
      <c r="H49" s="40">
        <f aca="true" t="shared" si="7" ref="H49:O49">IF(F8="","",H38+H48)</f>
      </c>
      <c r="I49" s="145">
        <f t="shared" si="7"/>
      </c>
      <c r="J49" s="40">
        <f t="shared" si="7"/>
      </c>
      <c r="K49" s="145">
        <f t="shared" si="7"/>
      </c>
      <c r="L49" s="40">
        <f t="shared" si="7"/>
      </c>
      <c r="M49" s="145">
        <f t="shared" si="7"/>
      </c>
      <c r="N49" s="40">
        <f t="shared" si="7"/>
      </c>
      <c r="O49" s="41">
        <f t="shared" si="7"/>
      </c>
      <c r="P49" s="148"/>
      <c r="Q49" s="45"/>
    </row>
    <row r="50" spans="1:17" ht="13.5">
      <c r="A50" s="26"/>
      <c r="B50" s="29" t="s">
        <v>130</v>
      </c>
      <c r="C50" s="473"/>
      <c r="D50" s="443"/>
      <c r="E50" s="444"/>
      <c r="F50" s="445"/>
      <c r="G50" s="446"/>
      <c r="H50" s="443"/>
      <c r="I50" s="444"/>
      <c r="J50" s="445"/>
      <c r="K50" s="446"/>
      <c r="L50" s="443"/>
      <c r="M50" s="444"/>
      <c r="N50" s="445"/>
      <c r="O50" s="446"/>
      <c r="P50" s="149"/>
      <c r="Q50" s="46"/>
    </row>
    <row r="51" spans="1:17" ht="13.5">
      <c r="A51" s="27"/>
      <c r="B51" s="30" t="s">
        <v>131</v>
      </c>
      <c r="C51" s="474"/>
      <c r="D51" s="447"/>
      <c r="E51" s="448"/>
      <c r="F51" s="449"/>
      <c r="G51" s="450"/>
      <c r="H51" s="447"/>
      <c r="I51" s="448"/>
      <c r="J51" s="449"/>
      <c r="K51" s="450"/>
      <c r="L51" s="447"/>
      <c r="M51" s="448"/>
      <c r="N51" s="449"/>
      <c r="O51" s="450"/>
      <c r="P51" s="150"/>
      <c r="Q51" s="47"/>
    </row>
    <row r="52" spans="1:17" ht="13.5">
      <c r="A52" s="27" t="s">
        <v>132</v>
      </c>
      <c r="B52" s="30" t="s">
        <v>133</v>
      </c>
      <c r="C52" s="474"/>
      <c r="D52" s="447"/>
      <c r="E52" s="448"/>
      <c r="F52" s="449"/>
      <c r="G52" s="450"/>
      <c r="H52" s="447"/>
      <c r="I52" s="448"/>
      <c r="J52" s="449"/>
      <c r="K52" s="450"/>
      <c r="L52" s="447"/>
      <c r="M52" s="448"/>
      <c r="N52" s="449"/>
      <c r="O52" s="450"/>
      <c r="P52" s="150"/>
      <c r="Q52" s="47"/>
    </row>
    <row r="53" spans="1:17" ht="13.5">
      <c r="A53" s="27"/>
      <c r="B53" s="30" t="s">
        <v>134</v>
      </c>
      <c r="C53" s="474"/>
      <c r="D53" s="447"/>
      <c r="E53" s="448"/>
      <c r="F53" s="449"/>
      <c r="G53" s="450"/>
      <c r="H53" s="447"/>
      <c r="I53" s="448"/>
      <c r="J53" s="449"/>
      <c r="K53" s="450"/>
      <c r="L53" s="447"/>
      <c r="M53" s="448"/>
      <c r="N53" s="449"/>
      <c r="O53" s="450"/>
      <c r="P53" s="150"/>
      <c r="Q53" s="47"/>
    </row>
    <row r="54" spans="1:17" ht="13.5">
      <c r="A54" s="27" t="s">
        <v>135</v>
      </c>
      <c r="B54" s="30" t="s">
        <v>45</v>
      </c>
      <c r="C54" s="474"/>
      <c r="D54" s="447"/>
      <c r="E54" s="448"/>
      <c r="F54" s="449"/>
      <c r="G54" s="450"/>
      <c r="H54" s="447"/>
      <c r="I54" s="448"/>
      <c r="J54" s="449"/>
      <c r="K54" s="450"/>
      <c r="L54" s="447"/>
      <c r="M54" s="448"/>
      <c r="N54" s="449"/>
      <c r="O54" s="450"/>
      <c r="P54" s="150"/>
      <c r="Q54" s="47"/>
    </row>
    <row r="55" spans="1:17" ht="13.5">
      <c r="A55" s="27"/>
      <c r="B55" s="30" t="s">
        <v>48</v>
      </c>
      <c r="C55" s="474"/>
      <c r="D55" s="447"/>
      <c r="E55" s="448"/>
      <c r="F55" s="449"/>
      <c r="G55" s="450"/>
      <c r="H55" s="447"/>
      <c r="I55" s="448"/>
      <c r="J55" s="449"/>
      <c r="K55" s="450"/>
      <c r="L55" s="447"/>
      <c r="M55" s="448"/>
      <c r="N55" s="449"/>
      <c r="O55" s="450"/>
      <c r="P55" s="150"/>
      <c r="Q55" s="47"/>
    </row>
    <row r="56" spans="1:17" ht="14.25" thickBot="1">
      <c r="A56" s="24"/>
      <c r="B56" s="32" t="s">
        <v>126</v>
      </c>
      <c r="C56" s="475"/>
      <c r="D56" s="451"/>
      <c r="E56" s="452"/>
      <c r="F56" s="453"/>
      <c r="G56" s="454"/>
      <c r="H56" s="451"/>
      <c r="I56" s="452"/>
      <c r="J56" s="453"/>
      <c r="K56" s="454"/>
      <c r="L56" s="451"/>
      <c r="M56" s="452"/>
      <c r="N56" s="453"/>
      <c r="O56" s="454"/>
      <c r="P56" s="150"/>
      <c r="Q56" s="47"/>
    </row>
    <row r="57" spans="1:17" ht="13.5">
      <c r="A57" s="35"/>
      <c r="B57" s="48"/>
      <c r="C57" s="49"/>
      <c r="D57" s="455"/>
      <c r="E57" s="456"/>
      <c r="F57" s="455"/>
      <c r="G57" s="457"/>
      <c r="H57" s="456"/>
      <c r="I57" s="456"/>
      <c r="J57" s="455"/>
      <c r="K57" s="457"/>
      <c r="L57" s="456"/>
      <c r="M57" s="456"/>
      <c r="N57" s="455"/>
      <c r="O57" s="457"/>
      <c r="P57" s="455"/>
      <c r="Q57" s="457"/>
    </row>
    <row r="58" spans="1:17" ht="13.5">
      <c r="A58" s="50" t="s">
        <v>138</v>
      </c>
      <c r="B58" s="51"/>
      <c r="C58" s="31"/>
      <c r="D58" s="458"/>
      <c r="E58" s="459"/>
      <c r="F58" s="458"/>
      <c r="G58" s="460"/>
      <c r="H58" s="459"/>
      <c r="I58" s="459"/>
      <c r="J58" s="458"/>
      <c r="K58" s="460"/>
      <c r="L58" s="459"/>
      <c r="M58" s="459"/>
      <c r="N58" s="458"/>
      <c r="O58" s="460"/>
      <c r="P58" s="458"/>
      <c r="Q58" s="460"/>
    </row>
    <row r="59" spans="1:17" ht="13.5">
      <c r="A59" s="50"/>
      <c r="B59" s="51"/>
      <c r="C59" s="31"/>
      <c r="D59" s="458"/>
      <c r="E59" s="459"/>
      <c r="F59" s="458"/>
      <c r="G59" s="460"/>
      <c r="H59" s="459"/>
      <c r="I59" s="459"/>
      <c r="J59" s="458"/>
      <c r="K59" s="460"/>
      <c r="L59" s="459"/>
      <c r="M59" s="459"/>
      <c r="N59" s="458"/>
      <c r="O59" s="460"/>
      <c r="P59" s="458"/>
      <c r="Q59" s="460"/>
    </row>
    <row r="60" spans="1:17" ht="13.5">
      <c r="A60" s="50"/>
      <c r="B60" s="51" t="s">
        <v>139</v>
      </c>
      <c r="C60" s="31"/>
      <c r="D60" s="458"/>
      <c r="E60" s="459"/>
      <c r="F60" s="458"/>
      <c r="G60" s="460"/>
      <c r="H60" s="459"/>
      <c r="I60" s="459"/>
      <c r="J60" s="458"/>
      <c r="K60" s="460"/>
      <c r="L60" s="459"/>
      <c r="M60" s="459"/>
      <c r="N60" s="458"/>
      <c r="O60" s="460"/>
      <c r="P60" s="458"/>
      <c r="Q60" s="460"/>
    </row>
    <row r="61" spans="1:17" ht="13.5">
      <c r="A61" s="50"/>
      <c r="B61" s="51"/>
      <c r="C61" s="31"/>
      <c r="D61" s="458"/>
      <c r="E61" s="459"/>
      <c r="F61" s="458"/>
      <c r="G61" s="460"/>
      <c r="H61" s="459"/>
      <c r="I61" s="459"/>
      <c r="J61" s="458"/>
      <c r="K61" s="460"/>
      <c r="L61" s="459"/>
      <c r="M61" s="459"/>
      <c r="N61" s="458"/>
      <c r="O61" s="460"/>
      <c r="P61" s="458"/>
      <c r="Q61" s="460"/>
    </row>
    <row r="62" spans="1:17" ht="14.25" thickBot="1">
      <c r="A62" s="53"/>
      <c r="B62" s="54"/>
      <c r="C62" s="33"/>
      <c r="D62" s="461"/>
      <c r="E62" s="462"/>
      <c r="F62" s="461"/>
      <c r="G62" s="463"/>
      <c r="H62" s="462"/>
      <c r="I62" s="462"/>
      <c r="J62" s="461"/>
      <c r="K62" s="463"/>
      <c r="L62" s="462"/>
      <c r="M62" s="462"/>
      <c r="N62" s="461"/>
      <c r="O62" s="463"/>
      <c r="P62" s="461"/>
      <c r="Q62" s="463"/>
    </row>
    <row r="63" ht="51.75" customHeight="1"/>
    <row r="64" spans="4:17" ht="13.5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</row>
  </sheetData>
  <sheetProtection/>
  <mergeCells count="7">
    <mergeCell ref="P4:Q4"/>
    <mergeCell ref="D4:E4"/>
    <mergeCell ref="F4:G4"/>
    <mergeCell ref="H4:I4"/>
    <mergeCell ref="J4:K4"/>
    <mergeCell ref="L4:M4"/>
    <mergeCell ref="N4:O4"/>
  </mergeCells>
  <printOptions/>
  <pageMargins left="1.6535433070866143" right="0.7480314960629921" top="0.1968503937007874" bottom="0.2362204724409449" header="0.31496062992125984" footer="0.2362204724409449"/>
  <pageSetup fitToHeight="1" fitToWidth="1" horizontalDpi="600" verticalDpi="600" orientation="landscape" paperSize="8" scale="95" r:id="rId2"/>
  <headerFooter scaleWithDoc="0">
    <oddFooter>&amp;R
&amp;G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view="pageBreakPreview" zoomScale="80" zoomScaleSheetLayoutView="80" zoomScalePageLayoutView="0" workbookViewId="0" topLeftCell="A1">
      <selection activeCell="A3" sqref="A3"/>
    </sheetView>
  </sheetViews>
  <sheetFormatPr defaultColWidth="10.28125" defaultRowHeight="12"/>
  <cols>
    <col min="1" max="1" width="3.00390625" style="4" customWidth="1"/>
    <col min="2" max="2" width="26.421875" style="4" customWidth="1"/>
    <col min="3" max="5" width="10.28125" style="4" customWidth="1"/>
    <col min="6" max="6" width="11.00390625" style="4" bestFit="1" customWidth="1"/>
    <col min="7" max="16384" width="10.28125" style="4" customWidth="1"/>
  </cols>
  <sheetData>
    <row r="1" spans="1:17" ht="21">
      <c r="A1" s="482" t="s">
        <v>350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3.5">
      <c r="A2" s="5" t="s">
        <v>369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6:17" ht="14.25" thickBot="1">
      <c r="P3" s="34"/>
      <c r="Q3" s="207" t="s">
        <v>317</v>
      </c>
    </row>
    <row r="4" spans="1:17" ht="13.5">
      <c r="A4" s="35"/>
      <c r="B4" s="36"/>
      <c r="C4" s="37"/>
      <c r="D4" s="857" t="s">
        <v>330</v>
      </c>
      <c r="E4" s="858"/>
      <c r="F4" s="857" t="s">
        <v>331</v>
      </c>
      <c r="G4" s="859"/>
      <c r="H4" s="857" t="s">
        <v>330</v>
      </c>
      <c r="I4" s="858"/>
      <c r="J4" s="859" t="s">
        <v>330</v>
      </c>
      <c r="K4" s="859"/>
      <c r="L4" s="857" t="s">
        <v>330</v>
      </c>
      <c r="M4" s="858"/>
      <c r="N4" s="859" t="s">
        <v>330</v>
      </c>
      <c r="O4" s="859"/>
      <c r="P4" s="855" t="s">
        <v>374</v>
      </c>
      <c r="Q4" s="856"/>
    </row>
    <row r="5" spans="1:17" ht="14.25" thickBot="1">
      <c r="A5" s="10"/>
      <c r="B5" s="38"/>
      <c r="C5" s="39" t="s">
        <v>91</v>
      </c>
      <c r="D5" s="234" t="s">
        <v>136</v>
      </c>
      <c r="E5" s="235" t="s">
        <v>321</v>
      </c>
      <c r="F5" s="242" t="s">
        <v>136</v>
      </c>
      <c r="G5" s="243" t="s">
        <v>137</v>
      </c>
      <c r="H5" s="234" t="s">
        <v>136</v>
      </c>
      <c r="I5" s="235" t="s">
        <v>137</v>
      </c>
      <c r="J5" s="242" t="s">
        <v>136</v>
      </c>
      <c r="K5" s="243" t="s">
        <v>137</v>
      </c>
      <c r="L5" s="234" t="s">
        <v>136</v>
      </c>
      <c r="M5" s="235" t="s">
        <v>137</v>
      </c>
      <c r="N5" s="242" t="s">
        <v>136</v>
      </c>
      <c r="O5" s="243" t="s">
        <v>137</v>
      </c>
      <c r="P5" s="234" t="s">
        <v>320</v>
      </c>
      <c r="Q5" s="235" t="s">
        <v>137</v>
      </c>
    </row>
    <row r="6" spans="1:17" ht="13.5">
      <c r="A6" s="7"/>
      <c r="B6" s="8" t="s">
        <v>93</v>
      </c>
      <c r="C6" s="9"/>
      <c r="D6" s="408"/>
      <c r="E6" s="408"/>
      <c r="F6" s="409"/>
      <c r="G6" s="410"/>
      <c r="H6" s="408"/>
      <c r="I6" s="408"/>
      <c r="J6" s="409"/>
      <c r="K6" s="410"/>
      <c r="L6" s="408"/>
      <c r="M6" s="408"/>
      <c r="N6" s="409"/>
      <c r="O6" s="410"/>
      <c r="P6" s="464"/>
      <c r="Q6" s="465">
        <f>IF(OR($E$8=0,$E$8=""),"",SUM(E6,G6,I6,K6,M6,O6,))</f>
      </c>
    </row>
    <row r="7" spans="1:17" ht="14.25" thickBot="1">
      <c r="A7" s="10"/>
      <c r="B7" s="11" t="s">
        <v>94</v>
      </c>
      <c r="C7" s="9"/>
      <c r="D7" s="411"/>
      <c r="E7" s="411"/>
      <c r="F7" s="412"/>
      <c r="G7" s="413"/>
      <c r="H7" s="411"/>
      <c r="I7" s="411"/>
      <c r="J7" s="412"/>
      <c r="K7" s="413"/>
      <c r="L7" s="411"/>
      <c r="M7" s="411"/>
      <c r="N7" s="412"/>
      <c r="O7" s="413"/>
      <c r="P7" s="466"/>
      <c r="Q7" s="43">
        <f aca="true" t="shared" si="0" ref="Q7:Q36">IF(OR($E$8=0,$E$8=""),"",SUM(E7,G7,I7,K7,M7,O7,))</f>
      </c>
    </row>
    <row r="8" spans="1:17" ht="14.25" thickBot="1">
      <c r="A8" s="6"/>
      <c r="B8" s="12" t="s">
        <v>95</v>
      </c>
      <c r="C8" s="9"/>
      <c r="D8" s="144"/>
      <c r="E8" s="414"/>
      <c r="F8" s="144">
        <f>IF(D49="","",D49)</f>
      </c>
      <c r="G8" s="236"/>
      <c r="H8" s="144">
        <f>IF(F49="","",F49)</f>
      </c>
      <c r="I8" s="414"/>
      <c r="J8" s="144">
        <f>IF(H49="","",H49)</f>
      </c>
      <c r="K8" s="236"/>
      <c r="L8" s="144">
        <f>IF(J49="","",J49)</f>
      </c>
      <c r="M8" s="414"/>
      <c r="N8" s="144">
        <f>IF(L49="","",L49)</f>
      </c>
      <c r="O8" s="236"/>
      <c r="P8" s="467"/>
      <c r="Q8" s="41">
        <f t="shared" si="0"/>
      </c>
    </row>
    <row r="9" spans="1:17" ht="13.5">
      <c r="A9" s="241"/>
      <c r="B9" s="238" t="s">
        <v>96</v>
      </c>
      <c r="C9" s="9"/>
      <c r="D9" s="415"/>
      <c r="E9" s="415"/>
      <c r="F9" s="416"/>
      <c r="G9" s="417"/>
      <c r="H9" s="415"/>
      <c r="I9" s="415"/>
      <c r="J9" s="416"/>
      <c r="K9" s="417"/>
      <c r="L9" s="415"/>
      <c r="M9" s="415"/>
      <c r="N9" s="416"/>
      <c r="O9" s="417"/>
      <c r="P9" s="464"/>
      <c r="Q9" s="465">
        <f t="shared" si="0"/>
      </c>
    </row>
    <row r="10" spans="1:17" ht="13.5">
      <c r="A10" s="15"/>
      <c r="B10" s="238" t="s">
        <v>97</v>
      </c>
      <c r="C10" s="16"/>
      <c r="D10" s="418"/>
      <c r="E10" s="418"/>
      <c r="F10" s="419"/>
      <c r="G10" s="420"/>
      <c r="H10" s="418"/>
      <c r="I10" s="418"/>
      <c r="J10" s="419"/>
      <c r="K10" s="420"/>
      <c r="L10" s="418"/>
      <c r="M10" s="418"/>
      <c r="N10" s="419"/>
      <c r="O10" s="420"/>
      <c r="P10" s="468"/>
      <c r="Q10" s="438">
        <f t="shared" si="0"/>
      </c>
    </row>
    <row r="11" spans="1:17" ht="13.5">
      <c r="A11" s="15"/>
      <c r="B11" s="239" t="s">
        <v>98</v>
      </c>
      <c r="C11" s="9"/>
      <c r="D11" s="418"/>
      <c r="E11" s="418"/>
      <c r="F11" s="419"/>
      <c r="G11" s="420"/>
      <c r="H11" s="418"/>
      <c r="I11" s="418"/>
      <c r="J11" s="419"/>
      <c r="K11" s="420"/>
      <c r="L11" s="418"/>
      <c r="M11" s="418"/>
      <c r="N11" s="419"/>
      <c r="O11" s="420"/>
      <c r="P11" s="468"/>
      <c r="Q11" s="438">
        <f t="shared" si="0"/>
      </c>
    </row>
    <row r="12" spans="1:17" ht="13.5">
      <c r="A12" s="15"/>
      <c r="B12" s="238" t="s">
        <v>99</v>
      </c>
      <c r="C12" s="9"/>
      <c r="D12" s="418"/>
      <c r="E12" s="418"/>
      <c r="F12" s="419"/>
      <c r="G12" s="420"/>
      <c r="H12" s="418"/>
      <c r="I12" s="418"/>
      <c r="J12" s="419"/>
      <c r="K12" s="420"/>
      <c r="L12" s="418"/>
      <c r="M12" s="418"/>
      <c r="N12" s="419"/>
      <c r="O12" s="420"/>
      <c r="P12" s="468"/>
      <c r="Q12" s="438">
        <f t="shared" si="0"/>
      </c>
    </row>
    <row r="13" spans="1:17" ht="13.5">
      <c r="A13" s="15"/>
      <c r="B13" s="238" t="s">
        <v>234</v>
      </c>
      <c r="C13" s="9"/>
      <c r="D13" s="418"/>
      <c r="E13" s="418"/>
      <c r="F13" s="419"/>
      <c r="G13" s="420"/>
      <c r="H13" s="418"/>
      <c r="I13" s="418"/>
      <c r="J13" s="419"/>
      <c r="K13" s="420"/>
      <c r="L13" s="418"/>
      <c r="M13" s="418"/>
      <c r="N13" s="419"/>
      <c r="O13" s="420"/>
      <c r="P13" s="468"/>
      <c r="Q13" s="438">
        <f t="shared" si="0"/>
      </c>
    </row>
    <row r="14" spans="1:17" ht="15" customHeight="1" thickBot="1">
      <c r="A14" s="15" t="s">
        <v>100</v>
      </c>
      <c r="B14" s="237" t="s">
        <v>101</v>
      </c>
      <c r="C14" s="9"/>
      <c r="D14" s="421"/>
      <c r="E14" s="421"/>
      <c r="F14" s="422"/>
      <c r="G14" s="423"/>
      <c r="H14" s="421"/>
      <c r="I14" s="421"/>
      <c r="J14" s="422"/>
      <c r="K14" s="423"/>
      <c r="L14" s="421"/>
      <c r="M14" s="421"/>
      <c r="N14" s="422"/>
      <c r="O14" s="423"/>
      <c r="P14" s="469"/>
      <c r="Q14" s="413">
        <f t="shared" si="0"/>
      </c>
    </row>
    <row r="15" spans="1:17" ht="14.25" thickBot="1">
      <c r="A15" s="15" t="s">
        <v>102</v>
      </c>
      <c r="B15" s="12" t="s">
        <v>103</v>
      </c>
      <c r="C15" s="9"/>
      <c r="D15" s="13">
        <f aca="true" t="shared" si="1" ref="D15:Q15">IF(D8="","",D9+D10+D12+D14)</f>
      </c>
      <c r="E15" s="145">
        <f t="shared" si="1"/>
      </c>
      <c r="F15" s="40">
        <f t="shared" si="1"/>
      </c>
      <c r="G15" s="145">
        <f t="shared" si="1"/>
      </c>
      <c r="H15" s="40">
        <f t="shared" si="1"/>
      </c>
      <c r="I15" s="145">
        <f t="shared" si="1"/>
      </c>
      <c r="J15" s="40">
        <f t="shared" si="1"/>
      </c>
      <c r="K15" s="145">
        <f t="shared" si="1"/>
      </c>
      <c r="L15" s="40">
        <f t="shared" si="1"/>
      </c>
      <c r="M15" s="145">
        <f t="shared" si="1"/>
      </c>
      <c r="N15" s="40">
        <f t="shared" si="1"/>
      </c>
      <c r="O15" s="145">
        <f t="shared" si="1"/>
      </c>
      <c r="P15" s="40">
        <f t="shared" si="1"/>
      </c>
      <c r="Q15" s="41">
        <f t="shared" si="1"/>
      </c>
    </row>
    <row r="16" spans="1:17" ht="13.5">
      <c r="A16" s="15" t="s">
        <v>104</v>
      </c>
      <c r="B16" s="238" t="s">
        <v>318</v>
      </c>
      <c r="C16" s="9"/>
      <c r="D16" s="418"/>
      <c r="E16" s="424"/>
      <c r="F16" s="419"/>
      <c r="G16" s="424"/>
      <c r="H16" s="419"/>
      <c r="I16" s="424"/>
      <c r="J16" s="419"/>
      <c r="K16" s="420"/>
      <c r="L16" s="425"/>
      <c r="M16" s="424"/>
      <c r="N16" s="419"/>
      <c r="O16" s="420"/>
      <c r="P16" s="470"/>
      <c r="Q16" s="410">
        <f>IF(OR($E$8=0,$E$8=""),"",SUM(E16,G16,I16,K16,M16,O16,))</f>
      </c>
    </row>
    <row r="17" spans="1:17" ht="13.5">
      <c r="A17" s="15" t="s">
        <v>323</v>
      </c>
      <c r="B17" s="237" t="s">
        <v>105</v>
      </c>
      <c r="C17" s="9"/>
      <c r="D17" s="421"/>
      <c r="E17" s="426"/>
      <c r="F17" s="422"/>
      <c r="G17" s="426"/>
      <c r="H17" s="422"/>
      <c r="I17" s="426"/>
      <c r="J17" s="422"/>
      <c r="K17" s="423"/>
      <c r="L17" s="427"/>
      <c r="M17" s="426"/>
      <c r="N17" s="422"/>
      <c r="O17" s="423"/>
      <c r="P17" s="471"/>
      <c r="Q17" s="472">
        <f t="shared" si="0"/>
      </c>
    </row>
    <row r="18" spans="1:17" ht="13.5">
      <c r="A18" s="27"/>
      <c r="B18" s="238" t="s">
        <v>107</v>
      </c>
      <c r="C18" s="9"/>
      <c r="D18" s="418"/>
      <c r="E18" s="424"/>
      <c r="F18" s="419"/>
      <c r="G18" s="424"/>
      <c r="H18" s="419"/>
      <c r="I18" s="424"/>
      <c r="J18" s="419"/>
      <c r="K18" s="420"/>
      <c r="L18" s="425"/>
      <c r="M18" s="424"/>
      <c r="N18" s="419"/>
      <c r="O18" s="420"/>
      <c r="P18" s="468"/>
      <c r="Q18" s="438">
        <f t="shared" si="0"/>
      </c>
    </row>
    <row r="19" spans="1:17" ht="13.5">
      <c r="A19" s="15"/>
      <c r="B19" s="238" t="s">
        <v>108</v>
      </c>
      <c r="C19" s="9"/>
      <c r="D19" s="418"/>
      <c r="E19" s="424"/>
      <c r="F19" s="419"/>
      <c r="G19" s="424"/>
      <c r="H19" s="419"/>
      <c r="I19" s="424"/>
      <c r="J19" s="419"/>
      <c r="K19" s="420"/>
      <c r="L19" s="425"/>
      <c r="M19" s="424"/>
      <c r="N19" s="419"/>
      <c r="O19" s="420"/>
      <c r="P19" s="468"/>
      <c r="Q19" s="438">
        <f t="shared" si="0"/>
      </c>
    </row>
    <row r="20" spans="1:17" ht="13.5">
      <c r="A20" s="15"/>
      <c r="B20" s="238" t="s">
        <v>18</v>
      </c>
      <c r="C20" s="9"/>
      <c r="D20" s="418"/>
      <c r="E20" s="424"/>
      <c r="F20" s="419"/>
      <c r="G20" s="424"/>
      <c r="H20" s="419"/>
      <c r="I20" s="424"/>
      <c r="J20" s="419"/>
      <c r="K20" s="420"/>
      <c r="L20" s="425"/>
      <c r="M20" s="424"/>
      <c r="N20" s="419"/>
      <c r="O20" s="420"/>
      <c r="P20" s="468"/>
      <c r="Q20" s="438">
        <f t="shared" si="0"/>
      </c>
    </row>
    <row r="21" spans="1:17" ht="13.5">
      <c r="A21" s="15"/>
      <c r="B21" s="238" t="s">
        <v>14</v>
      </c>
      <c r="C21" s="9"/>
      <c r="D21" s="418"/>
      <c r="E21" s="424"/>
      <c r="F21" s="419"/>
      <c r="G21" s="424"/>
      <c r="H21" s="419"/>
      <c r="I21" s="424"/>
      <c r="J21" s="419"/>
      <c r="K21" s="420"/>
      <c r="L21" s="425"/>
      <c r="M21" s="424"/>
      <c r="N21" s="419"/>
      <c r="O21" s="420"/>
      <c r="P21" s="468"/>
      <c r="Q21" s="438">
        <f t="shared" si="0"/>
      </c>
    </row>
    <row r="22" spans="1:17" ht="14.25" thickBot="1">
      <c r="A22" s="15"/>
      <c r="B22" s="237" t="s">
        <v>109</v>
      </c>
      <c r="C22" s="9"/>
      <c r="D22" s="421"/>
      <c r="E22" s="426"/>
      <c r="F22" s="422"/>
      <c r="G22" s="426"/>
      <c r="H22" s="422"/>
      <c r="I22" s="426"/>
      <c r="J22" s="422"/>
      <c r="K22" s="423"/>
      <c r="L22" s="427"/>
      <c r="M22" s="426"/>
      <c r="N22" s="422"/>
      <c r="O22" s="423"/>
      <c r="P22" s="469"/>
      <c r="Q22" s="413">
        <f t="shared" si="0"/>
      </c>
    </row>
    <row r="23" spans="1:17" ht="14.25" thickBot="1">
      <c r="A23" s="15"/>
      <c r="B23" s="12" t="s">
        <v>110</v>
      </c>
      <c r="C23" s="9"/>
      <c r="D23" s="13">
        <f aca="true" t="shared" si="2" ref="D23:Q23">IF(D8="","",D17+D19+D16+D20+D21+D22)</f>
      </c>
      <c r="E23" s="145">
        <f t="shared" si="2"/>
      </c>
      <c r="F23" s="40">
        <f t="shared" si="2"/>
      </c>
      <c r="G23" s="145">
        <f t="shared" si="2"/>
      </c>
      <c r="H23" s="40">
        <f t="shared" si="2"/>
      </c>
      <c r="I23" s="145">
        <f t="shared" si="2"/>
      </c>
      <c r="J23" s="40">
        <f t="shared" si="2"/>
      </c>
      <c r="K23" s="145">
        <f t="shared" si="2"/>
      </c>
      <c r="L23" s="40">
        <f t="shared" si="2"/>
      </c>
      <c r="M23" s="145">
        <f t="shared" si="2"/>
      </c>
      <c r="N23" s="40">
        <f t="shared" si="2"/>
      </c>
      <c r="O23" s="145">
        <f t="shared" si="2"/>
      </c>
      <c r="P23" s="40">
        <f t="shared" si="2"/>
      </c>
      <c r="Q23" s="41">
        <f t="shared" si="2"/>
      </c>
    </row>
    <row r="24" spans="1:17" ht="14.25" thickBot="1">
      <c r="A24" s="19"/>
      <c r="B24" s="240" t="s">
        <v>111</v>
      </c>
      <c r="C24" s="9"/>
      <c r="D24" s="20">
        <f aca="true" t="shared" si="3" ref="D24:Q24">IF(D8="","",D15-D23)</f>
      </c>
      <c r="E24" s="146">
        <f t="shared" si="3"/>
      </c>
      <c r="F24" s="42">
        <f t="shared" si="3"/>
      </c>
      <c r="G24" s="146">
        <f t="shared" si="3"/>
      </c>
      <c r="H24" s="42">
        <f t="shared" si="3"/>
      </c>
      <c r="I24" s="146">
        <f t="shared" si="3"/>
      </c>
      <c r="J24" s="42">
        <f t="shared" si="3"/>
      </c>
      <c r="K24" s="146">
        <f t="shared" si="3"/>
      </c>
      <c r="L24" s="42">
        <f t="shared" si="3"/>
      </c>
      <c r="M24" s="146">
        <f t="shared" si="3"/>
      </c>
      <c r="N24" s="42">
        <f t="shared" si="3"/>
      </c>
      <c r="O24" s="146">
        <f t="shared" si="3"/>
      </c>
      <c r="P24" s="42">
        <f t="shared" si="3"/>
      </c>
      <c r="Q24" s="43">
        <f t="shared" si="3"/>
      </c>
    </row>
    <row r="25" spans="1:17" ht="13.5">
      <c r="A25" s="21" t="s">
        <v>100</v>
      </c>
      <c r="B25" s="22" t="s">
        <v>112</v>
      </c>
      <c r="C25" s="9"/>
      <c r="D25" s="421"/>
      <c r="E25" s="426"/>
      <c r="F25" s="422"/>
      <c r="G25" s="426"/>
      <c r="H25" s="422"/>
      <c r="I25" s="426"/>
      <c r="J25" s="422"/>
      <c r="K25" s="423"/>
      <c r="L25" s="427"/>
      <c r="M25" s="426"/>
      <c r="N25" s="422"/>
      <c r="O25" s="423"/>
      <c r="P25" s="464"/>
      <c r="Q25" s="465">
        <f t="shared" si="0"/>
      </c>
    </row>
    <row r="26" spans="1:17" ht="13.5">
      <c r="A26" s="15" t="s">
        <v>102</v>
      </c>
      <c r="B26" s="14" t="s">
        <v>113</v>
      </c>
      <c r="C26" s="9"/>
      <c r="D26" s="418"/>
      <c r="E26" s="424"/>
      <c r="F26" s="419"/>
      <c r="G26" s="424"/>
      <c r="H26" s="419"/>
      <c r="I26" s="424"/>
      <c r="J26" s="419"/>
      <c r="K26" s="420"/>
      <c r="L26" s="425"/>
      <c r="M26" s="424"/>
      <c r="N26" s="419"/>
      <c r="O26" s="420"/>
      <c r="P26" s="468"/>
      <c r="Q26" s="438">
        <f t="shared" si="0"/>
      </c>
    </row>
    <row r="27" spans="1:17" ht="13.5">
      <c r="A27" s="15" t="s">
        <v>114</v>
      </c>
      <c r="B27" s="14" t="s">
        <v>115</v>
      </c>
      <c r="C27" s="9"/>
      <c r="D27" s="418"/>
      <c r="E27" s="424"/>
      <c r="F27" s="419"/>
      <c r="G27" s="424"/>
      <c r="H27" s="419"/>
      <c r="I27" s="424"/>
      <c r="J27" s="419"/>
      <c r="K27" s="420"/>
      <c r="L27" s="425"/>
      <c r="M27" s="424"/>
      <c r="N27" s="419"/>
      <c r="O27" s="420"/>
      <c r="P27" s="468"/>
      <c r="Q27" s="438">
        <f t="shared" si="0"/>
      </c>
    </row>
    <row r="28" spans="1:17" ht="13.5">
      <c r="A28" s="15" t="s">
        <v>104</v>
      </c>
      <c r="B28" s="14"/>
      <c r="C28" s="9"/>
      <c r="D28" s="418"/>
      <c r="E28" s="424"/>
      <c r="F28" s="419"/>
      <c r="G28" s="424"/>
      <c r="H28" s="419"/>
      <c r="I28" s="424"/>
      <c r="J28" s="419"/>
      <c r="K28" s="420"/>
      <c r="L28" s="425"/>
      <c r="M28" s="424"/>
      <c r="N28" s="419"/>
      <c r="O28" s="420"/>
      <c r="P28" s="468"/>
      <c r="Q28" s="438">
        <f t="shared" si="0"/>
      </c>
    </row>
    <row r="29" spans="1:17" ht="14.25" thickBot="1">
      <c r="A29" s="15" t="s">
        <v>106</v>
      </c>
      <c r="B29" s="17"/>
      <c r="C29" s="9"/>
      <c r="D29" s="421"/>
      <c r="E29" s="426"/>
      <c r="F29" s="422"/>
      <c r="G29" s="426"/>
      <c r="H29" s="422"/>
      <c r="I29" s="426"/>
      <c r="J29" s="422"/>
      <c r="K29" s="423"/>
      <c r="L29" s="427"/>
      <c r="M29" s="426"/>
      <c r="N29" s="422"/>
      <c r="O29" s="423"/>
      <c r="P29" s="471"/>
      <c r="Q29" s="472">
        <f t="shared" si="0"/>
      </c>
    </row>
    <row r="30" spans="1:17" ht="14.25" thickBot="1">
      <c r="A30" s="24"/>
      <c r="B30" s="18" t="s">
        <v>116</v>
      </c>
      <c r="C30" s="9"/>
      <c r="D30" s="13">
        <f aca="true" t="shared" si="4" ref="D30:Q30">IF(D8="","",SUM(D25:D29))</f>
      </c>
      <c r="E30" s="145">
        <f t="shared" si="4"/>
      </c>
      <c r="F30" s="40">
        <f t="shared" si="4"/>
      </c>
      <c r="G30" s="145">
        <f t="shared" si="4"/>
      </c>
      <c r="H30" s="40">
        <f t="shared" si="4"/>
      </c>
      <c r="I30" s="145">
        <f t="shared" si="4"/>
      </c>
      <c r="J30" s="40">
        <f t="shared" si="4"/>
      </c>
      <c r="K30" s="145">
        <f t="shared" si="4"/>
      </c>
      <c r="L30" s="40">
        <f t="shared" si="4"/>
      </c>
      <c r="M30" s="145">
        <f t="shared" si="4"/>
      </c>
      <c r="N30" s="40">
        <f t="shared" si="4"/>
      </c>
      <c r="O30" s="145">
        <f t="shared" si="4"/>
      </c>
      <c r="P30" s="40">
        <f t="shared" si="4"/>
      </c>
      <c r="Q30" s="41">
        <f t="shared" si="4"/>
      </c>
    </row>
    <row r="31" spans="1:17" ht="13.5">
      <c r="A31" s="26"/>
      <c r="B31" s="23" t="s">
        <v>117</v>
      </c>
      <c r="C31" s="9"/>
      <c r="D31" s="421"/>
      <c r="E31" s="426"/>
      <c r="F31" s="422"/>
      <c r="G31" s="426"/>
      <c r="H31" s="422"/>
      <c r="I31" s="426"/>
      <c r="J31" s="422"/>
      <c r="K31" s="423"/>
      <c r="L31" s="427"/>
      <c r="M31" s="426"/>
      <c r="N31" s="422"/>
      <c r="O31" s="423"/>
      <c r="P31" s="471"/>
      <c r="Q31" s="472">
        <f t="shared" si="0"/>
      </c>
    </row>
    <row r="32" spans="1:17" ht="13.5">
      <c r="A32" s="15" t="s">
        <v>118</v>
      </c>
      <c r="B32" s="14" t="s">
        <v>119</v>
      </c>
      <c r="C32" s="9"/>
      <c r="D32" s="418"/>
      <c r="E32" s="424"/>
      <c r="F32" s="419"/>
      <c r="G32" s="424"/>
      <c r="H32" s="419"/>
      <c r="I32" s="424"/>
      <c r="J32" s="419"/>
      <c r="K32" s="420"/>
      <c r="L32" s="425"/>
      <c r="M32" s="424"/>
      <c r="N32" s="419"/>
      <c r="O32" s="420"/>
      <c r="P32" s="468"/>
      <c r="Q32" s="438">
        <f t="shared" si="0"/>
      </c>
    </row>
    <row r="33" spans="1:17" ht="13.5">
      <c r="A33" s="15" t="s">
        <v>120</v>
      </c>
      <c r="B33" s="14" t="s">
        <v>119</v>
      </c>
      <c r="C33" s="9"/>
      <c r="D33" s="418"/>
      <c r="E33" s="424"/>
      <c r="F33" s="419"/>
      <c r="G33" s="424"/>
      <c r="H33" s="419"/>
      <c r="I33" s="424"/>
      <c r="J33" s="419"/>
      <c r="K33" s="420"/>
      <c r="L33" s="425"/>
      <c r="M33" s="424"/>
      <c r="N33" s="419"/>
      <c r="O33" s="420"/>
      <c r="P33" s="468"/>
      <c r="Q33" s="438">
        <f t="shared" si="0"/>
      </c>
    </row>
    <row r="34" spans="1:17" ht="13.5">
      <c r="A34" s="15" t="s">
        <v>106</v>
      </c>
      <c r="B34" s="14" t="s">
        <v>121</v>
      </c>
      <c r="C34" s="9"/>
      <c r="D34" s="418"/>
      <c r="E34" s="424"/>
      <c r="F34" s="419"/>
      <c r="G34" s="424"/>
      <c r="H34" s="419"/>
      <c r="I34" s="424"/>
      <c r="J34" s="419"/>
      <c r="K34" s="420"/>
      <c r="L34" s="425"/>
      <c r="M34" s="424"/>
      <c r="N34" s="419"/>
      <c r="O34" s="420"/>
      <c r="P34" s="468"/>
      <c r="Q34" s="438">
        <f t="shared" si="0"/>
      </c>
    </row>
    <row r="35" spans="1:17" ht="13.5">
      <c r="A35" s="15" t="s">
        <v>122</v>
      </c>
      <c r="B35" s="14" t="s">
        <v>119</v>
      </c>
      <c r="C35" s="9"/>
      <c r="D35" s="418"/>
      <c r="E35" s="424"/>
      <c r="F35" s="419"/>
      <c r="G35" s="424"/>
      <c r="H35" s="419"/>
      <c r="I35" s="424"/>
      <c r="J35" s="419"/>
      <c r="K35" s="420"/>
      <c r="L35" s="425"/>
      <c r="M35" s="424"/>
      <c r="N35" s="419"/>
      <c r="O35" s="420"/>
      <c r="P35" s="468"/>
      <c r="Q35" s="438">
        <f t="shared" si="0"/>
      </c>
    </row>
    <row r="36" spans="1:17" ht="14.25" thickBot="1">
      <c r="A36" s="27"/>
      <c r="B36" s="17" t="s">
        <v>119</v>
      </c>
      <c r="C36" s="9"/>
      <c r="D36" s="428"/>
      <c r="E36" s="429"/>
      <c r="F36" s="430"/>
      <c r="G36" s="429"/>
      <c r="H36" s="430"/>
      <c r="I36" s="429"/>
      <c r="J36" s="430"/>
      <c r="K36" s="431"/>
      <c r="L36" s="432"/>
      <c r="M36" s="429"/>
      <c r="N36" s="430"/>
      <c r="O36" s="431"/>
      <c r="P36" s="469"/>
      <c r="Q36" s="413">
        <f t="shared" si="0"/>
      </c>
    </row>
    <row r="37" spans="1:17" ht="14.25" thickBot="1">
      <c r="A37" s="24"/>
      <c r="B37" s="18" t="s">
        <v>123</v>
      </c>
      <c r="C37" s="9"/>
      <c r="D37" s="147">
        <f>IF(D8="","",D31+D34)</f>
      </c>
      <c r="E37" s="151">
        <f>IF(E8="","",E31+E34)</f>
      </c>
      <c r="F37" s="147">
        <f>IF(F8="","",F34+F31)</f>
      </c>
      <c r="G37" s="151">
        <f>IF(G8="","",G31+G34)</f>
      </c>
      <c r="H37" s="147">
        <f>IF(H8="","",H34+H31)</f>
      </c>
      <c r="I37" s="151">
        <f>IF(I8="","",I31+I34)</f>
      </c>
      <c r="J37" s="147">
        <f>IF(J8="","",J34+J31)</f>
      </c>
      <c r="K37" s="151">
        <f>IF(K8="","",K31+K34)</f>
      </c>
      <c r="L37" s="147">
        <f>IF(L8="","",L34+L31)</f>
      </c>
      <c r="M37" s="151">
        <f>IF(M8="","",M31+M34)</f>
      </c>
      <c r="N37" s="147">
        <f>IF(N8="","",N34+N31)</f>
      </c>
      <c r="O37" s="151">
        <f>IF(O8="","",O31+O34)</f>
      </c>
      <c r="P37" s="147">
        <f>IF(P8="","",P34+P31)</f>
      </c>
      <c r="Q37" s="236">
        <f>IF(Q8="","",Q31+Q34)</f>
      </c>
    </row>
    <row r="38" spans="1:17" ht="14.25" thickBot="1">
      <c r="A38" s="6"/>
      <c r="B38" s="12" t="s">
        <v>124</v>
      </c>
      <c r="C38" s="9"/>
      <c r="D38" s="147">
        <f aca="true" t="shared" si="5" ref="D38:Q38">IF(D8="","",D8+D24+D30-D37)</f>
      </c>
      <c r="E38" s="151">
        <f t="shared" si="5"/>
      </c>
      <c r="F38" s="144">
        <f t="shared" si="5"/>
      </c>
      <c r="G38" s="151">
        <f t="shared" si="5"/>
      </c>
      <c r="H38" s="144">
        <f t="shared" si="5"/>
      </c>
      <c r="I38" s="151">
        <f t="shared" si="5"/>
      </c>
      <c r="J38" s="144">
        <f t="shared" si="5"/>
      </c>
      <c r="K38" s="151">
        <f t="shared" si="5"/>
      </c>
      <c r="L38" s="144">
        <f t="shared" si="5"/>
      </c>
      <c r="M38" s="151">
        <f t="shared" si="5"/>
      </c>
      <c r="N38" s="144">
        <f t="shared" si="5"/>
      </c>
      <c r="O38" s="151">
        <f t="shared" si="5"/>
      </c>
      <c r="P38" s="144">
        <f t="shared" si="5"/>
      </c>
      <c r="Q38" s="236">
        <f t="shared" si="5"/>
      </c>
    </row>
    <row r="39" spans="1:17" ht="13.5">
      <c r="A39" s="15"/>
      <c r="B39" s="22" t="s">
        <v>45</v>
      </c>
      <c r="C39" s="9"/>
      <c r="D39" s="415"/>
      <c r="E39" s="433"/>
      <c r="F39" s="416"/>
      <c r="G39" s="433"/>
      <c r="H39" s="416"/>
      <c r="I39" s="433"/>
      <c r="J39" s="416"/>
      <c r="K39" s="417"/>
      <c r="L39" s="434"/>
      <c r="M39" s="433"/>
      <c r="N39" s="416"/>
      <c r="O39" s="417"/>
      <c r="P39" s="464"/>
      <c r="Q39" s="465"/>
    </row>
    <row r="40" spans="1:17" ht="13.5">
      <c r="A40" s="15" t="s">
        <v>118</v>
      </c>
      <c r="B40" s="14" t="s">
        <v>119</v>
      </c>
      <c r="C40" s="9"/>
      <c r="D40" s="435"/>
      <c r="E40" s="436"/>
      <c r="F40" s="437"/>
      <c r="G40" s="436"/>
      <c r="H40" s="437"/>
      <c r="I40" s="436"/>
      <c r="J40" s="437"/>
      <c r="K40" s="438"/>
      <c r="L40" s="439"/>
      <c r="M40" s="436"/>
      <c r="N40" s="437"/>
      <c r="O40" s="438"/>
      <c r="P40" s="468"/>
      <c r="Q40" s="438"/>
    </row>
    <row r="41" spans="1:17" ht="13.5">
      <c r="A41" s="27" t="s">
        <v>125</v>
      </c>
      <c r="B41" s="14" t="s">
        <v>119</v>
      </c>
      <c r="C41" s="9"/>
      <c r="D41" s="418"/>
      <c r="E41" s="424"/>
      <c r="F41" s="419"/>
      <c r="G41" s="424"/>
      <c r="H41" s="419"/>
      <c r="I41" s="424"/>
      <c r="J41" s="419"/>
      <c r="K41" s="420"/>
      <c r="L41" s="425"/>
      <c r="M41" s="424"/>
      <c r="N41" s="419"/>
      <c r="O41" s="420"/>
      <c r="P41" s="468"/>
      <c r="Q41" s="438"/>
    </row>
    <row r="42" spans="1:17" ht="13.5">
      <c r="A42" s="15" t="s">
        <v>120</v>
      </c>
      <c r="B42" s="14" t="s">
        <v>48</v>
      </c>
      <c r="C42" s="9"/>
      <c r="D42" s="418"/>
      <c r="E42" s="424"/>
      <c r="F42" s="419"/>
      <c r="G42" s="424"/>
      <c r="H42" s="419"/>
      <c r="I42" s="424"/>
      <c r="J42" s="419"/>
      <c r="K42" s="420"/>
      <c r="L42" s="425"/>
      <c r="M42" s="424"/>
      <c r="N42" s="419"/>
      <c r="O42" s="420"/>
      <c r="P42" s="468"/>
      <c r="Q42" s="438"/>
    </row>
    <row r="43" spans="1:17" ht="13.5">
      <c r="A43" s="15"/>
      <c r="B43" s="14" t="s">
        <v>119</v>
      </c>
      <c r="C43" s="9"/>
      <c r="D43" s="418"/>
      <c r="E43" s="424"/>
      <c r="F43" s="419"/>
      <c r="G43" s="424"/>
      <c r="H43" s="419"/>
      <c r="I43" s="424"/>
      <c r="J43" s="419"/>
      <c r="K43" s="420"/>
      <c r="L43" s="425"/>
      <c r="M43" s="424"/>
      <c r="N43" s="419"/>
      <c r="O43" s="420"/>
      <c r="P43" s="468"/>
      <c r="Q43" s="438"/>
    </row>
    <row r="44" spans="1:17" ht="13.5">
      <c r="A44" s="15" t="s">
        <v>104</v>
      </c>
      <c r="B44" s="14" t="s">
        <v>119</v>
      </c>
      <c r="C44" s="9"/>
      <c r="D44" s="418"/>
      <c r="E44" s="424"/>
      <c r="F44" s="419"/>
      <c r="G44" s="424"/>
      <c r="H44" s="419"/>
      <c r="I44" s="424"/>
      <c r="J44" s="419"/>
      <c r="K44" s="420"/>
      <c r="L44" s="425"/>
      <c r="M44" s="424"/>
      <c r="N44" s="419"/>
      <c r="O44" s="420"/>
      <c r="P44" s="468"/>
      <c r="Q44" s="438"/>
    </row>
    <row r="45" spans="1:17" ht="13.5">
      <c r="A45" s="15"/>
      <c r="B45" s="28" t="s">
        <v>126</v>
      </c>
      <c r="C45" s="9"/>
      <c r="D45" s="418"/>
      <c r="E45" s="424"/>
      <c r="F45" s="419"/>
      <c r="G45" s="424"/>
      <c r="H45" s="419"/>
      <c r="I45" s="424"/>
      <c r="J45" s="419"/>
      <c r="K45" s="420"/>
      <c r="L45" s="425"/>
      <c r="M45" s="424"/>
      <c r="N45" s="419"/>
      <c r="O45" s="420"/>
      <c r="P45" s="468"/>
      <c r="Q45" s="438"/>
    </row>
    <row r="46" spans="1:17" ht="13.5">
      <c r="A46" s="15" t="s">
        <v>127</v>
      </c>
      <c r="B46" s="14" t="s">
        <v>233</v>
      </c>
      <c r="C46" s="9"/>
      <c r="D46" s="418"/>
      <c r="E46" s="424"/>
      <c r="F46" s="419"/>
      <c r="G46" s="424"/>
      <c r="H46" s="419"/>
      <c r="I46" s="424"/>
      <c r="J46" s="419"/>
      <c r="K46" s="420"/>
      <c r="L46" s="425"/>
      <c r="M46" s="424"/>
      <c r="N46" s="419"/>
      <c r="O46" s="420"/>
      <c r="P46" s="468"/>
      <c r="Q46" s="438"/>
    </row>
    <row r="47" spans="1:17" ht="14.25" thickBot="1">
      <c r="A47" s="15"/>
      <c r="B47" s="25" t="s">
        <v>119</v>
      </c>
      <c r="C47" s="9"/>
      <c r="D47" s="418"/>
      <c r="E47" s="424"/>
      <c r="F47" s="419"/>
      <c r="G47" s="424"/>
      <c r="H47" s="440"/>
      <c r="I47" s="441"/>
      <c r="J47" s="440"/>
      <c r="K47" s="442"/>
      <c r="L47" s="425"/>
      <c r="M47" s="424"/>
      <c r="N47" s="419"/>
      <c r="O47" s="420"/>
      <c r="P47" s="469"/>
      <c r="Q47" s="413"/>
    </row>
    <row r="48" spans="1:17" ht="14.25" thickBot="1">
      <c r="A48" s="19"/>
      <c r="B48" s="18" t="s">
        <v>128</v>
      </c>
      <c r="C48" s="9"/>
      <c r="D48" s="13">
        <f>IF(D8="","",D39+D42+D45)</f>
      </c>
      <c r="E48" s="145">
        <f>IF(E8="","",E39+E42+E45)</f>
      </c>
      <c r="F48" s="40">
        <f>IF(F8="","",F39+F42+F45)</f>
      </c>
      <c r="G48" s="41">
        <f>IF(G8="","",G39+G42+G45)</f>
      </c>
      <c r="H48" s="40">
        <f aca="true" t="shared" si="6" ref="H48:O48">IF(F8="","",H39+H42+H45)</f>
      </c>
      <c r="I48" s="41">
        <f t="shared" si="6"/>
      </c>
      <c r="J48" s="40">
        <f t="shared" si="6"/>
      </c>
      <c r="K48" s="41">
        <f t="shared" si="6"/>
      </c>
      <c r="L48" s="40">
        <f t="shared" si="6"/>
      </c>
      <c r="M48" s="41">
        <f t="shared" si="6"/>
      </c>
      <c r="N48" s="40">
        <f t="shared" si="6"/>
      </c>
      <c r="O48" s="41">
        <f t="shared" si="6"/>
      </c>
      <c r="P48" s="40"/>
      <c r="Q48" s="41">
        <f>IF(OR($E$8=0,$E$8=""),"",SUM(Q39,Q42,Q45))</f>
      </c>
    </row>
    <row r="49" spans="1:17" ht="14.25" thickBot="1">
      <c r="A49" s="6"/>
      <c r="B49" s="44" t="s">
        <v>129</v>
      </c>
      <c r="C49" s="9"/>
      <c r="D49" s="13">
        <f>IF(D8="","",D38+D48)</f>
      </c>
      <c r="E49" s="145">
        <f>IF(E8="","",E38+E48)</f>
      </c>
      <c r="F49" s="40">
        <f>IF(F8="","",F38+F48)</f>
      </c>
      <c r="G49" s="145">
        <f>IF(G8="","",G38+G48)</f>
      </c>
      <c r="H49" s="40">
        <f aca="true" t="shared" si="7" ref="H49:O49">IF(F8="","",H38+H48)</f>
      </c>
      <c r="I49" s="145">
        <f t="shared" si="7"/>
      </c>
      <c r="J49" s="40">
        <f t="shared" si="7"/>
      </c>
      <c r="K49" s="145">
        <f t="shared" si="7"/>
      </c>
      <c r="L49" s="40">
        <f t="shared" si="7"/>
      </c>
      <c r="M49" s="145">
        <f t="shared" si="7"/>
      </c>
      <c r="N49" s="40">
        <f t="shared" si="7"/>
      </c>
      <c r="O49" s="41">
        <f t="shared" si="7"/>
      </c>
      <c r="P49" s="148"/>
      <c r="Q49" s="45"/>
    </row>
    <row r="50" spans="1:17" ht="13.5">
      <c r="A50" s="26"/>
      <c r="B50" s="29" t="s">
        <v>130</v>
      </c>
      <c r="C50" s="473"/>
      <c r="D50" s="443"/>
      <c r="E50" s="444"/>
      <c r="F50" s="445"/>
      <c r="G50" s="446"/>
      <c r="H50" s="443"/>
      <c r="I50" s="444"/>
      <c r="J50" s="445"/>
      <c r="K50" s="446"/>
      <c r="L50" s="443"/>
      <c r="M50" s="444"/>
      <c r="N50" s="445"/>
      <c r="O50" s="446"/>
      <c r="P50" s="149"/>
      <c r="Q50" s="46"/>
    </row>
    <row r="51" spans="1:17" ht="13.5">
      <c r="A51" s="27"/>
      <c r="B51" s="30" t="s">
        <v>131</v>
      </c>
      <c r="C51" s="474"/>
      <c r="D51" s="447"/>
      <c r="E51" s="448"/>
      <c r="F51" s="449"/>
      <c r="G51" s="450"/>
      <c r="H51" s="447"/>
      <c r="I51" s="448"/>
      <c r="J51" s="449"/>
      <c r="K51" s="450"/>
      <c r="L51" s="447"/>
      <c r="M51" s="448"/>
      <c r="N51" s="449"/>
      <c r="O51" s="450"/>
      <c r="P51" s="150"/>
      <c r="Q51" s="47"/>
    </row>
    <row r="52" spans="1:17" ht="13.5">
      <c r="A52" s="27" t="s">
        <v>132</v>
      </c>
      <c r="B52" s="30" t="s">
        <v>133</v>
      </c>
      <c r="C52" s="474"/>
      <c r="D52" s="447"/>
      <c r="E52" s="448"/>
      <c r="F52" s="449"/>
      <c r="G52" s="450"/>
      <c r="H52" s="447"/>
      <c r="I52" s="448"/>
      <c r="J52" s="449"/>
      <c r="K52" s="450"/>
      <c r="L52" s="447"/>
      <c r="M52" s="448"/>
      <c r="N52" s="449"/>
      <c r="O52" s="450"/>
      <c r="P52" s="150"/>
      <c r="Q52" s="47"/>
    </row>
    <row r="53" spans="1:17" ht="13.5">
      <c r="A53" s="27"/>
      <c r="B53" s="30" t="s">
        <v>134</v>
      </c>
      <c r="C53" s="474"/>
      <c r="D53" s="447"/>
      <c r="E53" s="448"/>
      <c r="F53" s="449"/>
      <c r="G53" s="450"/>
      <c r="H53" s="447"/>
      <c r="I53" s="448"/>
      <c r="J53" s="449"/>
      <c r="K53" s="450"/>
      <c r="L53" s="447"/>
      <c r="M53" s="448"/>
      <c r="N53" s="449"/>
      <c r="O53" s="450"/>
      <c r="P53" s="150"/>
      <c r="Q53" s="47"/>
    </row>
    <row r="54" spans="1:17" ht="13.5">
      <c r="A54" s="27" t="s">
        <v>135</v>
      </c>
      <c r="B54" s="30" t="s">
        <v>45</v>
      </c>
      <c r="C54" s="474"/>
      <c r="D54" s="447"/>
      <c r="E54" s="448"/>
      <c r="F54" s="449"/>
      <c r="G54" s="450"/>
      <c r="H54" s="447"/>
      <c r="I54" s="448"/>
      <c r="J54" s="449"/>
      <c r="K54" s="450"/>
      <c r="L54" s="447"/>
      <c r="M54" s="448"/>
      <c r="N54" s="449"/>
      <c r="O54" s="450"/>
      <c r="P54" s="150"/>
      <c r="Q54" s="47"/>
    </row>
    <row r="55" spans="1:17" ht="13.5">
      <c r="A55" s="27"/>
      <c r="B55" s="30" t="s">
        <v>48</v>
      </c>
      <c r="C55" s="474"/>
      <c r="D55" s="447"/>
      <c r="E55" s="448"/>
      <c r="F55" s="449"/>
      <c r="G55" s="450"/>
      <c r="H55" s="447"/>
      <c r="I55" s="448"/>
      <c r="J55" s="449"/>
      <c r="K55" s="450"/>
      <c r="L55" s="447"/>
      <c r="M55" s="448"/>
      <c r="N55" s="449"/>
      <c r="O55" s="450"/>
      <c r="P55" s="150"/>
      <c r="Q55" s="47"/>
    </row>
    <row r="56" spans="1:17" ht="14.25" thickBot="1">
      <c r="A56" s="24"/>
      <c r="B56" s="32" t="s">
        <v>126</v>
      </c>
      <c r="C56" s="475"/>
      <c r="D56" s="451"/>
      <c r="E56" s="452"/>
      <c r="F56" s="453"/>
      <c r="G56" s="454"/>
      <c r="H56" s="451"/>
      <c r="I56" s="452"/>
      <c r="J56" s="453"/>
      <c r="K56" s="454"/>
      <c r="L56" s="451"/>
      <c r="M56" s="452"/>
      <c r="N56" s="453"/>
      <c r="O56" s="454"/>
      <c r="P56" s="150"/>
      <c r="Q56" s="47"/>
    </row>
    <row r="57" spans="1:17" ht="13.5">
      <c r="A57" s="35"/>
      <c r="B57" s="48"/>
      <c r="C57" s="49"/>
      <c r="D57" s="455"/>
      <c r="E57" s="456"/>
      <c r="F57" s="455"/>
      <c r="G57" s="457"/>
      <c r="H57" s="456"/>
      <c r="I57" s="456"/>
      <c r="J57" s="455"/>
      <c r="K57" s="457"/>
      <c r="L57" s="456"/>
      <c r="M57" s="456"/>
      <c r="N57" s="455"/>
      <c r="O57" s="457"/>
      <c r="P57" s="455"/>
      <c r="Q57" s="457"/>
    </row>
    <row r="58" spans="1:17" ht="13.5">
      <c r="A58" s="50" t="s">
        <v>138</v>
      </c>
      <c r="B58" s="51"/>
      <c r="C58" s="31"/>
      <c r="D58" s="458"/>
      <c r="E58" s="459"/>
      <c r="F58" s="458"/>
      <c r="G58" s="460"/>
      <c r="H58" s="459"/>
      <c r="I58" s="459"/>
      <c r="J58" s="458"/>
      <c r="K58" s="460"/>
      <c r="L58" s="459"/>
      <c r="M58" s="459"/>
      <c r="N58" s="458"/>
      <c r="O58" s="460"/>
      <c r="P58" s="458"/>
      <c r="Q58" s="460"/>
    </row>
    <row r="59" spans="1:17" ht="13.5">
      <c r="A59" s="50"/>
      <c r="B59" s="51"/>
      <c r="C59" s="31"/>
      <c r="D59" s="458"/>
      <c r="E59" s="459"/>
      <c r="F59" s="458"/>
      <c r="G59" s="460"/>
      <c r="H59" s="459"/>
      <c r="I59" s="459"/>
      <c r="J59" s="458"/>
      <c r="K59" s="460"/>
      <c r="L59" s="459"/>
      <c r="M59" s="459"/>
      <c r="N59" s="458"/>
      <c r="O59" s="460"/>
      <c r="P59" s="458"/>
      <c r="Q59" s="460"/>
    </row>
    <row r="60" spans="1:17" ht="13.5">
      <c r="A60" s="50"/>
      <c r="B60" s="51" t="s">
        <v>139</v>
      </c>
      <c r="C60" s="31"/>
      <c r="D60" s="458"/>
      <c r="E60" s="459"/>
      <c r="F60" s="458"/>
      <c r="G60" s="460"/>
      <c r="H60" s="459"/>
      <c r="I60" s="459"/>
      <c r="J60" s="458"/>
      <c r="K60" s="460"/>
      <c r="L60" s="459"/>
      <c r="M60" s="459"/>
      <c r="N60" s="458"/>
      <c r="O60" s="460"/>
      <c r="P60" s="458"/>
      <c r="Q60" s="460"/>
    </row>
    <row r="61" spans="1:17" ht="13.5">
      <c r="A61" s="50"/>
      <c r="B61" s="51"/>
      <c r="C61" s="31"/>
      <c r="D61" s="458"/>
      <c r="E61" s="459"/>
      <c r="F61" s="458"/>
      <c r="G61" s="460"/>
      <c r="H61" s="459"/>
      <c r="I61" s="459"/>
      <c r="J61" s="458"/>
      <c r="K61" s="460"/>
      <c r="L61" s="459"/>
      <c r="M61" s="459"/>
      <c r="N61" s="458"/>
      <c r="O61" s="460"/>
      <c r="P61" s="458"/>
      <c r="Q61" s="460"/>
    </row>
    <row r="62" spans="1:17" ht="14.25" thickBot="1">
      <c r="A62" s="53"/>
      <c r="B62" s="54"/>
      <c r="C62" s="33"/>
      <c r="D62" s="461"/>
      <c r="E62" s="462"/>
      <c r="F62" s="461"/>
      <c r="G62" s="463"/>
      <c r="H62" s="462"/>
      <c r="I62" s="462"/>
      <c r="J62" s="461"/>
      <c r="K62" s="463"/>
      <c r="L62" s="462"/>
      <c r="M62" s="462"/>
      <c r="N62" s="461"/>
      <c r="O62" s="463"/>
      <c r="P62" s="461"/>
      <c r="Q62" s="463"/>
    </row>
    <row r="63" ht="45.75" customHeight="1"/>
    <row r="64" spans="4:17" ht="13.5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</row>
  </sheetData>
  <sheetProtection/>
  <mergeCells count="7">
    <mergeCell ref="P4:Q4"/>
    <mergeCell ref="D4:E4"/>
    <mergeCell ref="F4:G4"/>
    <mergeCell ref="H4:I4"/>
    <mergeCell ref="J4:K4"/>
    <mergeCell ref="L4:M4"/>
    <mergeCell ref="N4:O4"/>
  </mergeCells>
  <printOptions/>
  <pageMargins left="1.6535433070866143" right="0.7480314960629921" top="0.1968503937007874" bottom="0.2362204724409449" header="0.31496062992125984" footer="0.2362204724409449"/>
  <pageSetup fitToHeight="1" fitToWidth="1" horizontalDpi="300" verticalDpi="300" orientation="landscape" paperSize="8" scale="96" r:id="rId2"/>
  <headerFooter scaleWithDoc="0">
    <oddFooter>&amp;R
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"/>
  <sheetViews>
    <sheetView view="pageBreakPreview" zoomScale="110" zoomScaleSheetLayoutView="110" zoomScalePageLayoutView="0" workbookViewId="0" topLeftCell="A1">
      <selection activeCell="BD21" sqref="BD21"/>
    </sheetView>
  </sheetViews>
  <sheetFormatPr defaultColWidth="2.140625" defaultRowHeight="11.25" customHeight="1"/>
  <cols>
    <col min="1" max="1" width="9.140625" style="0" customWidth="1"/>
  </cols>
  <sheetData>
    <row r="1" ht="11.25" customHeight="1">
      <c r="A1" s="246"/>
    </row>
    <row r="2" spans="8:45" ht="18" customHeigh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F2" s="201" t="s">
        <v>156</v>
      </c>
      <c r="AG2" s="203"/>
      <c r="AH2" s="202"/>
      <c r="AI2" s="202"/>
      <c r="AJ2" s="579"/>
      <c r="AK2" s="579"/>
      <c r="AL2" s="579"/>
      <c r="AM2" s="579"/>
      <c r="AN2" s="579"/>
      <c r="AO2" s="579"/>
      <c r="AP2" s="579"/>
      <c r="AQ2" s="579"/>
      <c r="AR2" s="579"/>
      <c r="AS2" s="580"/>
    </row>
    <row r="3" spans="8:26" ht="11.25" customHeight="1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8:26" ht="11.25" customHeight="1"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7.25">
      <c r="L5" s="178" t="s">
        <v>286</v>
      </c>
    </row>
    <row r="7" spans="3:45" ht="11.25" customHeight="1">
      <c r="C7" s="581" t="s">
        <v>380</v>
      </c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82"/>
      <c r="AA7" s="582"/>
      <c r="AB7" s="582"/>
      <c r="AC7" s="582"/>
      <c r="AD7" s="582"/>
      <c r="AE7" s="582"/>
      <c r="AF7" s="582"/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S7" s="583"/>
    </row>
    <row r="8" spans="3:45" ht="11.25" customHeight="1">
      <c r="C8" s="584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  <c r="Q8" s="585"/>
      <c r="R8" s="585"/>
      <c r="S8" s="585"/>
      <c r="T8" s="585"/>
      <c r="U8" s="585"/>
      <c r="V8" s="585"/>
      <c r="W8" s="585"/>
      <c r="X8" s="585"/>
      <c r="Y8" s="585"/>
      <c r="Z8" s="585"/>
      <c r="AA8" s="585"/>
      <c r="AB8" s="585"/>
      <c r="AC8" s="585"/>
      <c r="AD8" s="585"/>
      <c r="AE8" s="585"/>
      <c r="AF8" s="585"/>
      <c r="AG8" s="585"/>
      <c r="AH8" s="585"/>
      <c r="AI8" s="585"/>
      <c r="AJ8" s="585"/>
      <c r="AK8" s="585"/>
      <c r="AL8" s="585"/>
      <c r="AM8" s="585"/>
      <c r="AN8" s="585"/>
      <c r="AO8" s="585"/>
      <c r="AP8" s="585"/>
      <c r="AQ8" s="585"/>
      <c r="AR8" s="585"/>
      <c r="AS8" s="586"/>
    </row>
    <row r="9" spans="3:45" ht="11.25" customHeight="1">
      <c r="C9" s="584"/>
      <c r="D9" s="585"/>
      <c r="E9" s="585"/>
      <c r="F9" s="585"/>
      <c r="G9" s="585"/>
      <c r="H9" s="585"/>
      <c r="I9" s="585"/>
      <c r="J9" s="585"/>
      <c r="K9" s="585"/>
      <c r="L9" s="585"/>
      <c r="M9" s="585"/>
      <c r="N9" s="585"/>
      <c r="O9" s="585"/>
      <c r="P9" s="585"/>
      <c r="Q9" s="585"/>
      <c r="R9" s="585"/>
      <c r="S9" s="585"/>
      <c r="T9" s="585"/>
      <c r="U9" s="585"/>
      <c r="V9" s="585"/>
      <c r="W9" s="585"/>
      <c r="X9" s="585"/>
      <c r="Y9" s="585"/>
      <c r="Z9" s="585"/>
      <c r="AA9" s="585"/>
      <c r="AB9" s="585"/>
      <c r="AC9" s="585"/>
      <c r="AD9" s="585"/>
      <c r="AE9" s="585"/>
      <c r="AF9" s="585"/>
      <c r="AG9" s="585"/>
      <c r="AH9" s="585"/>
      <c r="AI9" s="585"/>
      <c r="AJ9" s="585"/>
      <c r="AK9" s="585"/>
      <c r="AL9" s="585"/>
      <c r="AM9" s="585"/>
      <c r="AN9" s="585"/>
      <c r="AO9" s="585"/>
      <c r="AP9" s="585"/>
      <c r="AQ9" s="585"/>
      <c r="AR9" s="585"/>
      <c r="AS9" s="586"/>
    </row>
    <row r="10" spans="3:45" ht="11.25" customHeight="1">
      <c r="C10" s="584"/>
      <c r="D10" s="585"/>
      <c r="E10" s="585"/>
      <c r="F10" s="585"/>
      <c r="G10" s="585"/>
      <c r="H10" s="585"/>
      <c r="I10" s="585"/>
      <c r="J10" s="585"/>
      <c r="K10" s="585"/>
      <c r="L10" s="585"/>
      <c r="M10" s="585"/>
      <c r="N10" s="585"/>
      <c r="O10" s="585"/>
      <c r="P10" s="585"/>
      <c r="Q10" s="585"/>
      <c r="R10" s="585"/>
      <c r="S10" s="585"/>
      <c r="T10" s="585"/>
      <c r="U10" s="585"/>
      <c r="V10" s="585"/>
      <c r="W10" s="585"/>
      <c r="X10" s="585"/>
      <c r="Y10" s="585"/>
      <c r="Z10" s="585"/>
      <c r="AA10" s="585"/>
      <c r="AB10" s="585"/>
      <c r="AC10" s="585"/>
      <c r="AD10" s="585"/>
      <c r="AE10" s="585"/>
      <c r="AF10" s="585"/>
      <c r="AG10" s="585"/>
      <c r="AH10" s="585"/>
      <c r="AI10" s="585"/>
      <c r="AJ10" s="585"/>
      <c r="AK10" s="585"/>
      <c r="AL10" s="585"/>
      <c r="AM10" s="585"/>
      <c r="AN10" s="585"/>
      <c r="AO10" s="585"/>
      <c r="AP10" s="585"/>
      <c r="AQ10" s="585"/>
      <c r="AR10" s="585"/>
      <c r="AS10" s="586"/>
    </row>
  </sheetData>
  <sheetProtection/>
  <mergeCells count="2">
    <mergeCell ref="AJ2:AS2"/>
    <mergeCell ref="C7:AS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scaleWithDoc="0">
    <oddFooter>&amp;R&amp;G
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02"/>
  <sheetViews>
    <sheetView view="pageBreakPreview" zoomScale="110" zoomScaleSheetLayoutView="110" zoomScalePageLayoutView="0" workbookViewId="0" topLeftCell="A70">
      <selection activeCell="P96" sqref="P96"/>
    </sheetView>
  </sheetViews>
  <sheetFormatPr defaultColWidth="2.140625" defaultRowHeight="11.25" customHeight="1"/>
  <cols>
    <col min="1" max="1" width="8.421875" style="67" customWidth="1"/>
    <col min="2" max="2" width="2.140625" style="67" customWidth="1"/>
    <col min="3" max="3" width="2.140625" style="64" customWidth="1"/>
    <col min="4" max="4" width="2.140625" style="69" customWidth="1"/>
    <col min="5" max="47" width="2.140625" style="64" customWidth="1"/>
    <col min="48" max="16384" width="2.140625" style="67" customWidth="1"/>
  </cols>
  <sheetData>
    <row r="1" ht="11.25" customHeight="1">
      <c r="A1" s="484"/>
    </row>
    <row r="2" spans="33:47" ht="18" customHeight="1">
      <c r="AG2" s="201" t="s">
        <v>156</v>
      </c>
      <c r="AH2" s="202"/>
      <c r="AI2" s="202"/>
      <c r="AJ2" s="202"/>
      <c r="AK2" s="579">
        <f>IF('1目標（基本方針）'!AJ2="","",'1目標（基本方針）'!AJ2)</f>
      </c>
      <c r="AL2" s="579"/>
      <c r="AM2" s="579"/>
      <c r="AN2" s="579"/>
      <c r="AO2" s="579"/>
      <c r="AP2" s="579"/>
      <c r="AQ2" s="579"/>
      <c r="AR2" s="579"/>
      <c r="AS2" s="579"/>
      <c r="AT2" s="579"/>
      <c r="AU2" s="580"/>
    </row>
    <row r="4" spans="4:10" ht="18">
      <c r="D4" s="64"/>
      <c r="I4" s="69"/>
      <c r="J4" s="179" t="s">
        <v>287</v>
      </c>
    </row>
    <row r="5" ht="13.5">
      <c r="E5" s="68"/>
    </row>
    <row r="6" spans="3:47" ht="12">
      <c r="C6" s="617" t="s">
        <v>332</v>
      </c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8"/>
      <c r="R6" s="618"/>
      <c r="S6" s="618"/>
      <c r="T6" s="618"/>
      <c r="U6" s="618"/>
      <c r="V6" s="619"/>
      <c r="W6" s="615" t="s">
        <v>164</v>
      </c>
      <c r="X6" s="616"/>
      <c r="Y6" s="616"/>
      <c r="Z6" s="616"/>
      <c r="AA6" s="616"/>
      <c r="AB6" s="616"/>
      <c r="AC6" s="616"/>
      <c r="AD6" s="616"/>
      <c r="AE6" s="616"/>
      <c r="AF6" s="616"/>
      <c r="AG6" s="616"/>
      <c r="AH6" s="616"/>
      <c r="AI6" s="616"/>
      <c r="AJ6" s="616"/>
      <c r="AK6" s="616"/>
      <c r="AL6" s="616"/>
      <c r="AM6" s="616"/>
      <c r="AN6" s="616"/>
      <c r="AO6" s="616"/>
      <c r="AP6" s="616"/>
      <c r="AQ6" s="616"/>
      <c r="AR6" s="616"/>
      <c r="AS6" s="616"/>
      <c r="AT6" s="616"/>
      <c r="AU6" s="616"/>
    </row>
    <row r="7" spans="3:47" ht="11.25" customHeight="1">
      <c r="C7" s="596" t="s">
        <v>372</v>
      </c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597"/>
      <c r="O7" s="597"/>
      <c r="P7" s="597"/>
      <c r="Q7" s="597"/>
      <c r="R7" s="597"/>
      <c r="S7" s="597"/>
      <c r="T7" s="597"/>
      <c r="U7" s="597"/>
      <c r="V7" s="598"/>
      <c r="W7" s="616"/>
      <c r="X7" s="616"/>
      <c r="Y7" s="616"/>
      <c r="Z7" s="616"/>
      <c r="AA7" s="616"/>
      <c r="AB7" s="616"/>
      <c r="AC7" s="616"/>
      <c r="AD7" s="616"/>
      <c r="AE7" s="616"/>
      <c r="AF7" s="616"/>
      <c r="AG7" s="616"/>
      <c r="AH7" s="616"/>
      <c r="AI7" s="616"/>
      <c r="AJ7" s="616"/>
      <c r="AK7" s="616"/>
      <c r="AL7" s="616"/>
      <c r="AM7" s="616"/>
      <c r="AN7" s="616"/>
      <c r="AO7" s="616"/>
      <c r="AP7" s="616"/>
      <c r="AQ7" s="616"/>
      <c r="AR7" s="616"/>
      <c r="AS7" s="616"/>
      <c r="AT7" s="616"/>
      <c r="AU7" s="616"/>
    </row>
    <row r="8" spans="3:47" ht="11.25" customHeight="1">
      <c r="C8" s="599"/>
      <c r="D8" s="597"/>
      <c r="E8" s="597"/>
      <c r="F8" s="597"/>
      <c r="G8" s="597"/>
      <c r="H8" s="597"/>
      <c r="I8" s="597"/>
      <c r="J8" s="597"/>
      <c r="K8" s="597"/>
      <c r="L8" s="597"/>
      <c r="M8" s="597"/>
      <c r="N8" s="597"/>
      <c r="O8" s="597"/>
      <c r="P8" s="597"/>
      <c r="Q8" s="597"/>
      <c r="R8" s="597"/>
      <c r="S8" s="597"/>
      <c r="T8" s="597"/>
      <c r="U8" s="597"/>
      <c r="V8" s="598"/>
      <c r="W8" s="616"/>
      <c r="X8" s="616"/>
      <c r="Y8" s="616"/>
      <c r="Z8" s="616"/>
      <c r="AA8" s="616"/>
      <c r="AB8" s="616"/>
      <c r="AC8" s="616"/>
      <c r="AD8" s="616"/>
      <c r="AE8" s="616"/>
      <c r="AF8" s="616"/>
      <c r="AG8" s="616"/>
      <c r="AH8" s="616"/>
      <c r="AI8" s="616"/>
      <c r="AJ8" s="616"/>
      <c r="AK8" s="616"/>
      <c r="AL8" s="616"/>
      <c r="AM8" s="616"/>
      <c r="AN8" s="616"/>
      <c r="AO8" s="616"/>
      <c r="AP8" s="616"/>
      <c r="AQ8" s="616"/>
      <c r="AR8" s="616"/>
      <c r="AS8" s="616"/>
      <c r="AT8" s="616"/>
      <c r="AU8" s="616"/>
    </row>
    <row r="9" spans="3:47" ht="12">
      <c r="C9" s="600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  <c r="Q9" s="601"/>
      <c r="R9" s="601"/>
      <c r="S9" s="601"/>
      <c r="T9" s="601"/>
      <c r="U9" s="601"/>
      <c r="V9" s="602"/>
      <c r="W9" s="615" t="s">
        <v>162</v>
      </c>
      <c r="X9" s="616"/>
      <c r="Y9" s="616"/>
      <c r="Z9" s="616"/>
      <c r="AA9" s="616"/>
      <c r="AB9" s="616"/>
      <c r="AC9" s="616"/>
      <c r="AD9" s="616"/>
      <c r="AE9" s="616"/>
      <c r="AF9" s="616"/>
      <c r="AG9" s="616"/>
      <c r="AH9" s="616"/>
      <c r="AI9" s="616"/>
      <c r="AJ9" s="616"/>
      <c r="AK9" s="616"/>
      <c r="AL9" s="616"/>
      <c r="AM9" s="616"/>
      <c r="AN9" s="615" t="s">
        <v>163</v>
      </c>
      <c r="AO9" s="616"/>
      <c r="AP9" s="616"/>
      <c r="AQ9" s="616"/>
      <c r="AR9" s="616"/>
      <c r="AS9" s="616"/>
      <c r="AT9" s="616"/>
      <c r="AU9" s="616"/>
    </row>
    <row r="10" spans="3:47" ht="15.75" customHeight="1">
      <c r="C10" s="154"/>
      <c r="D10" s="155" t="s">
        <v>261</v>
      </c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7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9"/>
      <c r="AO10" s="160"/>
      <c r="AP10" s="160"/>
      <c r="AQ10" s="160"/>
      <c r="AR10" s="160"/>
      <c r="AS10" s="160"/>
      <c r="AT10" s="160"/>
      <c r="AU10" s="161"/>
    </row>
    <row r="11" spans="3:47" ht="15.75" customHeight="1">
      <c r="C11" s="154"/>
      <c r="D11" s="158" t="s">
        <v>237</v>
      </c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7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62"/>
      <c r="AO11" s="158"/>
      <c r="AP11" s="158"/>
      <c r="AQ11" s="158"/>
      <c r="AR11" s="158"/>
      <c r="AS11" s="158"/>
      <c r="AT11" s="158"/>
      <c r="AU11" s="163"/>
    </row>
    <row r="12" spans="3:47" ht="15.75" customHeight="1">
      <c r="C12" s="154"/>
      <c r="D12" s="158" t="s">
        <v>236</v>
      </c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7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62"/>
      <c r="AO12" s="158"/>
      <c r="AP12" s="158"/>
      <c r="AQ12" s="158"/>
      <c r="AR12" s="158"/>
      <c r="AS12" s="158"/>
      <c r="AT12" s="158"/>
      <c r="AU12" s="163"/>
    </row>
    <row r="13" spans="3:47" ht="15.75" customHeight="1">
      <c r="C13" s="154"/>
      <c r="D13" s="158" t="s">
        <v>238</v>
      </c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7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62"/>
      <c r="AO13" s="158"/>
      <c r="AP13" s="158"/>
      <c r="AQ13" s="158"/>
      <c r="AR13" s="158"/>
      <c r="AS13" s="158"/>
      <c r="AT13" s="158"/>
      <c r="AU13" s="163"/>
    </row>
    <row r="14" spans="3:47" ht="15.75" customHeight="1">
      <c r="C14" s="154"/>
      <c r="D14" s="158" t="s">
        <v>239</v>
      </c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7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62"/>
      <c r="AO14" s="158"/>
      <c r="AP14" s="158"/>
      <c r="AQ14" s="158"/>
      <c r="AR14" s="158"/>
      <c r="AS14" s="158"/>
      <c r="AT14" s="158"/>
      <c r="AU14" s="163"/>
    </row>
    <row r="15" spans="3:47" ht="15.75" customHeight="1">
      <c r="C15" s="154"/>
      <c r="D15" s="158" t="s">
        <v>256</v>
      </c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7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62"/>
      <c r="AO15" s="158"/>
      <c r="AP15" s="158"/>
      <c r="AQ15" s="158"/>
      <c r="AR15" s="158"/>
      <c r="AS15" s="158"/>
      <c r="AT15" s="158"/>
      <c r="AU15" s="163"/>
    </row>
    <row r="16" spans="3:47" ht="15.75" customHeight="1">
      <c r="C16" s="154"/>
      <c r="D16" s="164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7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62"/>
      <c r="AO16" s="158"/>
      <c r="AP16" s="158"/>
      <c r="AQ16" s="158"/>
      <c r="AR16" s="158"/>
      <c r="AS16" s="158"/>
      <c r="AT16" s="158"/>
      <c r="AU16" s="163"/>
    </row>
    <row r="17" spans="3:47" ht="15.75" customHeight="1">
      <c r="C17" s="154"/>
      <c r="D17" s="155" t="s">
        <v>262</v>
      </c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7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62"/>
      <c r="AO17" s="158"/>
      <c r="AP17" s="158"/>
      <c r="AQ17" s="158"/>
      <c r="AR17" s="158"/>
      <c r="AS17" s="158"/>
      <c r="AT17" s="158"/>
      <c r="AU17" s="163"/>
    </row>
    <row r="18" spans="3:47" ht="15.75" customHeight="1">
      <c r="C18" s="154"/>
      <c r="D18" s="164" t="s">
        <v>157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7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62"/>
      <c r="AO18" s="158"/>
      <c r="AP18" s="158"/>
      <c r="AQ18" s="158"/>
      <c r="AR18" s="158"/>
      <c r="AS18" s="158"/>
      <c r="AT18" s="158"/>
      <c r="AU18" s="163"/>
    </row>
    <row r="19" spans="3:47" ht="15.75" customHeight="1">
      <c r="C19" s="154"/>
      <c r="D19" s="158" t="s">
        <v>263</v>
      </c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7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62"/>
      <c r="AO19" s="158"/>
      <c r="AP19" s="158"/>
      <c r="AQ19" s="158"/>
      <c r="AR19" s="158"/>
      <c r="AS19" s="158"/>
      <c r="AT19" s="158"/>
      <c r="AU19" s="163"/>
    </row>
    <row r="20" spans="3:47" ht="15.75" customHeight="1">
      <c r="C20" s="154"/>
      <c r="D20" s="158" t="s">
        <v>240</v>
      </c>
      <c r="E20" s="165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7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62"/>
      <c r="AO20" s="158"/>
      <c r="AP20" s="158"/>
      <c r="AQ20" s="158"/>
      <c r="AR20" s="158"/>
      <c r="AS20" s="158"/>
      <c r="AT20" s="158"/>
      <c r="AU20" s="163"/>
    </row>
    <row r="21" spans="3:47" ht="15.75" customHeight="1">
      <c r="C21" s="154"/>
      <c r="D21" s="158" t="s">
        <v>241</v>
      </c>
      <c r="E21" s="165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7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62"/>
      <c r="AO21" s="158"/>
      <c r="AP21" s="158"/>
      <c r="AQ21" s="158"/>
      <c r="AR21" s="158"/>
      <c r="AS21" s="158"/>
      <c r="AT21" s="158"/>
      <c r="AU21" s="163"/>
    </row>
    <row r="22" spans="3:47" ht="15.75" customHeight="1">
      <c r="C22" s="154"/>
      <c r="D22" s="158" t="s">
        <v>242</v>
      </c>
      <c r="E22" s="165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7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62"/>
      <c r="AO22" s="158"/>
      <c r="AP22" s="158"/>
      <c r="AQ22" s="158"/>
      <c r="AR22" s="158"/>
      <c r="AS22" s="158"/>
      <c r="AT22" s="158"/>
      <c r="AU22" s="163"/>
    </row>
    <row r="23" spans="3:47" ht="15.75" customHeight="1">
      <c r="C23" s="154"/>
      <c r="D23" s="158" t="s">
        <v>257</v>
      </c>
      <c r="E23" s="165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7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62"/>
      <c r="AO23" s="158"/>
      <c r="AP23" s="158"/>
      <c r="AQ23" s="158"/>
      <c r="AR23" s="158"/>
      <c r="AS23" s="158"/>
      <c r="AT23" s="158"/>
      <c r="AU23" s="163"/>
    </row>
    <row r="24" spans="3:47" ht="15.75" customHeight="1">
      <c r="C24" s="154"/>
      <c r="D24" s="164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62"/>
      <c r="AO24" s="158"/>
      <c r="AP24" s="158"/>
      <c r="AQ24" s="158"/>
      <c r="AR24" s="158"/>
      <c r="AS24" s="158"/>
      <c r="AT24" s="158"/>
      <c r="AU24" s="163"/>
    </row>
    <row r="25" spans="3:47" ht="15.75" customHeight="1">
      <c r="C25" s="154"/>
      <c r="D25" s="158" t="s">
        <v>269</v>
      </c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62"/>
      <c r="AO25" s="158"/>
      <c r="AP25" s="158"/>
      <c r="AQ25" s="158"/>
      <c r="AR25" s="158"/>
      <c r="AS25" s="158"/>
      <c r="AT25" s="158"/>
      <c r="AU25" s="163"/>
    </row>
    <row r="26" spans="3:47" ht="15.75" customHeight="1">
      <c r="C26" s="154"/>
      <c r="D26" s="158" t="s">
        <v>243</v>
      </c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7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62"/>
      <c r="AO26" s="158"/>
      <c r="AP26" s="158"/>
      <c r="AQ26" s="158"/>
      <c r="AR26" s="158"/>
      <c r="AS26" s="158"/>
      <c r="AT26" s="158"/>
      <c r="AU26" s="163"/>
    </row>
    <row r="27" spans="3:47" ht="15.75" customHeight="1">
      <c r="C27" s="154"/>
      <c r="D27" s="158" t="s">
        <v>244</v>
      </c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7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62"/>
      <c r="AO27" s="158"/>
      <c r="AP27" s="158"/>
      <c r="AQ27" s="158"/>
      <c r="AR27" s="158"/>
      <c r="AS27" s="158"/>
      <c r="AT27" s="158"/>
      <c r="AU27" s="163"/>
    </row>
    <row r="28" spans="3:47" ht="15.75" customHeight="1">
      <c r="C28" s="154"/>
      <c r="D28" s="158" t="s">
        <v>245</v>
      </c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62"/>
      <c r="AO28" s="158"/>
      <c r="AP28" s="158"/>
      <c r="AQ28" s="158"/>
      <c r="AR28" s="158"/>
      <c r="AS28" s="158"/>
      <c r="AT28" s="158"/>
      <c r="AU28" s="163"/>
    </row>
    <row r="29" spans="3:47" ht="15.75" customHeight="1">
      <c r="C29" s="154"/>
      <c r="D29" s="158" t="s">
        <v>246</v>
      </c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62"/>
      <c r="AO29" s="158"/>
      <c r="AP29" s="158"/>
      <c r="AQ29" s="158"/>
      <c r="AR29" s="158"/>
      <c r="AS29" s="158"/>
      <c r="AT29" s="158"/>
      <c r="AU29" s="163"/>
    </row>
    <row r="30" spans="3:47" ht="15.75" customHeight="1">
      <c r="C30" s="154"/>
      <c r="D30" s="158" t="s">
        <v>324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62"/>
      <c r="AO30" s="158"/>
      <c r="AP30" s="158"/>
      <c r="AQ30" s="158"/>
      <c r="AR30" s="158"/>
      <c r="AS30" s="158"/>
      <c r="AT30" s="158"/>
      <c r="AU30" s="163"/>
    </row>
    <row r="31" spans="3:47" ht="15.75" customHeight="1">
      <c r="C31" s="154"/>
      <c r="D31" s="158" t="s">
        <v>334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7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62"/>
      <c r="AO31" s="158"/>
      <c r="AP31" s="158"/>
      <c r="AQ31" s="158"/>
      <c r="AR31" s="158"/>
      <c r="AS31" s="158"/>
      <c r="AT31" s="158"/>
      <c r="AU31" s="163"/>
    </row>
    <row r="32" spans="3:47" ht="15.75" customHeight="1">
      <c r="C32" s="154"/>
      <c r="D32" s="164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7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62"/>
      <c r="AO32" s="158"/>
      <c r="AP32" s="158"/>
      <c r="AQ32" s="158"/>
      <c r="AR32" s="158"/>
      <c r="AS32" s="158"/>
      <c r="AT32" s="158"/>
      <c r="AU32" s="163"/>
    </row>
    <row r="33" spans="3:47" ht="15.75" customHeight="1">
      <c r="C33" s="154"/>
      <c r="D33" s="158" t="s">
        <v>158</v>
      </c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7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62"/>
      <c r="AO33" s="158"/>
      <c r="AP33" s="158"/>
      <c r="AQ33" s="158"/>
      <c r="AR33" s="158"/>
      <c r="AS33" s="158"/>
      <c r="AT33" s="158"/>
      <c r="AU33" s="163"/>
    </row>
    <row r="34" spans="3:47" ht="15.75" customHeight="1">
      <c r="C34" s="154"/>
      <c r="D34" s="158" t="s">
        <v>248</v>
      </c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62"/>
      <c r="AO34" s="158"/>
      <c r="AP34" s="158"/>
      <c r="AQ34" s="158"/>
      <c r="AR34" s="158"/>
      <c r="AS34" s="158"/>
      <c r="AT34" s="158"/>
      <c r="AU34" s="163"/>
    </row>
    <row r="35" spans="3:47" ht="15.75" customHeight="1">
      <c r="C35" s="154"/>
      <c r="D35" s="158" t="s">
        <v>249</v>
      </c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62"/>
      <c r="AO35" s="158"/>
      <c r="AP35" s="158"/>
      <c r="AQ35" s="158"/>
      <c r="AR35" s="158"/>
      <c r="AS35" s="158"/>
      <c r="AT35" s="158"/>
      <c r="AU35" s="163"/>
    </row>
    <row r="36" spans="3:47" ht="15.75" customHeight="1">
      <c r="C36" s="154"/>
      <c r="D36" s="158" t="s">
        <v>250</v>
      </c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62"/>
      <c r="AO36" s="158"/>
      <c r="AP36" s="158"/>
      <c r="AQ36" s="158"/>
      <c r="AR36" s="158"/>
      <c r="AS36" s="158"/>
      <c r="AT36" s="158"/>
      <c r="AU36" s="163"/>
    </row>
    <row r="37" spans="3:47" ht="15.75" customHeight="1">
      <c r="C37" s="154"/>
      <c r="D37" s="158" t="s">
        <v>247</v>
      </c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62"/>
      <c r="AO37" s="158"/>
      <c r="AP37" s="158"/>
      <c r="AQ37" s="158"/>
      <c r="AR37" s="158"/>
      <c r="AS37" s="158"/>
      <c r="AT37" s="158"/>
      <c r="AU37" s="163"/>
    </row>
    <row r="38" spans="3:47" ht="15.75" customHeight="1">
      <c r="C38" s="154"/>
      <c r="D38" s="158" t="s">
        <v>253</v>
      </c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62"/>
      <c r="AO38" s="158"/>
      <c r="AP38" s="158"/>
      <c r="AQ38" s="158"/>
      <c r="AR38" s="158"/>
      <c r="AS38" s="158"/>
      <c r="AT38" s="158"/>
      <c r="AU38" s="163"/>
    </row>
    <row r="39" spans="3:47" ht="15.75" customHeight="1">
      <c r="C39" s="154"/>
      <c r="D39" s="158" t="s">
        <v>258</v>
      </c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62"/>
      <c r="AO39" s="158"/>
      <c r="AP39" s="158"/>
      <c r="AQ39" s="158"/>
      <c r="AR39" s="158"/>
      <c r="AS39" s="158"/>
      <c r="AT39" s="158"/>
      <c r="AU39" s="163"/>
    </row>
    <row r="40" spans="3:47" ht="15.75" customHeight="1">
      <c r="C40" s="154"/>
      <c r="D40" s="16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62"/>
      <c r="AO40" s="158"/>
      <c r="AP40" s="158"/>
      <c r="AQ40" s="158"/>
      <c r="AR40" s="158"/>
      <c r="AS40" s="158"/>
      <c r="AT40" s="158"/>
      <c r="AU40" s="163"/>
    </row>
    <row r="41" spans="3:47" ht="15.75" customHeight="1">
      <c r="C41" s="154"/>
      <c r="D41" s="158" t="s">
        <v>159</v>
      </c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7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62"/>
      <c r="AO41" s="158"/>
      <c r="AP41" s="158"/>
      <c r="AQ41" s="158"/>
      <c r="AR41" s="158"/>
      <c r="AS41" s="158"/>
      <c r="AT41" s="158"/>
      <c r="AU41" s="163"/>
    </row>
    <row r="42" spans="3:47" ht="15.75" customHeight="1">
      <c r="C42" s="154"/>
      <c r="D42" s="158" t="s">
        <v>251</v>
      </c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7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62"/>
      <c r="AO42" s="158"/>
      <c r="AP42" s="158"/>
      <c r="AQ42" s="158"/>
      <c r="AR42" s="158"/>
      <c r="AS42" s="158"/>
      <c r="AT42" s="158"/>
      <c r="AU42" s="163"/>
    </row>
    <row r="43" spans="3:47" ht="15.75" customHeight="1">
      <c r="C43" s="154"/>
      <c r="D43" s="158" t="s">
        <v>252</v>
      </c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7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62"/>
      <c r="AO43" s="158"/>
      <c r="AP43" s="158"/>
      <c r="AQ43" s="158"/>
      <c r="AR43" s="158"/>
      <c r="AS43" s="158"/>
      <c r="AT43" s="158"/>
      <c r="AU43" s="163"/>
    </row>
    <row r="44" spans="3:47" ht="15.75" customHeight="1">
      <c r="C44" s="154"/>
      <c r="D44" s="158" t="s">
        <v>254</v>
      </c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7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62"/>
      <c r="AO44" s="158"/>
      <c r="AP44" s="158"/>
      <c r="AQ44" s="158"/>
      <c r="AR44" s="158"/>
      <c r="AS44" s="158"/>
      <c r="AT44" s="158"/>
      <c r="AU44" s="163"/>
    </row>
    <row r="45" spans="3:47" ht="15.75" customHeight="1">
      <c r="C45" s="154"/>
      <c r="D45" s="158" t="s">
        <v>325</v>
      </c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7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62"/>
      <c r="AO45" s="158"/>
      <c r="AP45" s="158"/>
      <c r="AQ45" s="158"/>
      <c r="AR45" s="158"/>
      <c r="AS45" s="158"/>
      <c r="AT45" s="158"/>
      <c r="AU45" s="163"/>
    </row>
    <row r="46" spans="3:47" ht="15.75" customHeight="1">
      <c r="C46" s="154"/>
      <c r="D46" s="158" t="s">
        <v>259</v>
      </c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7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62"/>
      <c r="AO46" s="158"/>
      <c r="AP46" s="158"/>
      <c r="AQ46" s="158"/>
      <c r="AR46" s="158"/>
      <c r="AS46" s="158"/>
      <c r="AT46" s="158"/>
      <c r="AU46" s="163"/>
    </row>
    <row r="47" spans="3:47" ht="15.75" customHeight="1">
      <c r="C47" s="154"/>
      <c r="D47" s="16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7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62"/>
      <c r="AO47" s="158"/>
      <c r="AP47" s="158"/>
      <c r="AQ47" s="158"/>
      <c r="AR47" s="158"/>
      <c r="AS47" s="158"/>
      <c r="AT47" s="158"/>
      <c r="AU47" s="163"/>
    </row>
    <row r="48" spans="3:47" ht="15.75" customHeight="1">
      <c r="C48" s="154"/>
      <c r="D48" s="158" t="s">
        <v>160</v>
      </c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7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62"/>
      <c r="AO48" s="158"/>
      <c r="AP48" s="158"/>
      <c r="AQ48" s="158"/>
      <c r="AR48" s="158"/>
      <c r="AS48" s="158"/>
      <c r="AT48" s="158"/>
      <c r="AU48" s="163"/>
    </row>
    <row r="49" spans="3:47" ht="15.75" customHeight="1">
      <c r="C49" s="154"/>
      <c r="D49" s="158" t="s">
        <v>255</v>
      </c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7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62"/>
      <c r="AO49" s="158"/>
      <c r="AP49" s="158"/>
      <c r="AQ49" s="158"/>
      <c r="AR49" s="158"/>
      <c r="AS49" s="158"/>
      <c r="AT49" s="158"/>
      <c r="AU49" s="163"/>
    </row>
    <row r="50" spans="3:47" ht="15.75" customHeight="1">
      <c r="C50" s="167"/>
      <c r="D50" s="168" t="s">
        <v>260</v>
      </c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70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71"/>
      <c r="AN50" s="172"/>
      <c r="AO50" s="168"/>
      <c r="AP50" s="168"/>
      <c r="AQ50" s="168"/>
      <c r="AR50" s="168"/>
      <c r="AS50" s="168"/>
      <c r="AT50" s="168"/>
      <c r="AU50" s="171"/>
    </row>
    <row r="51" spans="3:47" ht="15.75" customHeight="1">
      <c r="C51" s="173"/>
      <c r="D51" s="174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</row>
    <row r="52" spans="3:47" ht="15.75" customHeight="1">
      <c r="C52" s="169"/>
      <c r="D52" s="175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</row>
    <row r="53" spans="3:47" ht="12" customHeight="1">
      <c r="C53" s="587" t="s">
        <v>371</v>
      </c>
      <c r="D53" s="588"/>
      <c r="E53" s="588"/>
      <c r="F53" s="588"/>
      <c r="G53" s="588"/>
      <c r="H53" s="588"/>
      <c r="I53" s="588"/>
      <c r="J53" s="588"/>
      <c r="K53" s="588"/>
      <c r="L53" s="588"/>
      <c r="M53" s="588"/>
      <c r="N53" s="588"/>
      <c r="O53" s="588"/>
      <c r="P53" s="588"/>
      <c r="Q53" s="588"/>
      <c r="R53" s="588"/>
      <c r="S53" s="588"/>
      <c r="T53" s="588"/>
      <c r="U53" s="588"/>
      <c r="V53" s="589"/>
      <c r="W53" s="603" t="s">
        <v>164</v>
      </c>
      <c r="X53" s="604"/>
      <c r="Y53" s="604"/>
      <c r="Z53" s="604"/>
      <c r="AA53" s="604"/>
      <c r="AB53" s="604"/>
      <c r="AC53" s="604"/>
      <c r="AD53" s="604"/>
      <c r="AE53" s="604"/>
      <c r="AF53" s="604"/>
      <c r="AG53" s="604"/>
      <c r="AH53" s="604"/>
      <c r="AI53" s="604"/>
      <c r="AJ53" s="604"/>
      <c r="AK53" s="604"/>
      <c r="AL53" s="604"/>
      <c r="AM53" s="604"/>
      <c r="AN53" s="604"/>
      <c r="AO53" s="604"/>
      <c r="AP53" s="604"/>
      <c r="AQ53" s="604"/>
      <c r="AR53" s="604"/>
      <c r="AS53" s="604"/>
      <c r="AT53" s="604"/>
      <c r="AU53" s="605"/>
    </row>
    <row r="54" spans="3:47" ht="11.25" customHeight="1">
      <c r="C54" s="590" t="s">
        <v>373</v>
      </c>
      <c r="D54" s="591"/>
      <c r="E54" s="591"/>
      <c r="F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2"/>
      <c r="W54" s="606"/>
      <c r="X54" s="607"/>
      <c r="Y54" s="607"/>
      <c r="Z54" s="607"/>
      <c r="AA54" s="607"/>
      <c r="AB54" s="607"/>
      <c r="AC54" s="607"/>
      <c r="AD54" s="607"/>
      <c r="AE54" s="607"/>
      <c r="AF54" s="607"/>
      <c r="AG54" s="607"/>
      <c r="AH54" s="607"/>
      <c r="AI54" s="607"/>
      <c r="AJ54" s="607"/>
      <c r="AK54" s="607"/>
      <c r="AL54" s="607"/>
      <c r="AM54" s="607"/>
      <c r="AN54" s="607"/>
      <c r="AO54" s="607"/>
      <c r="AP54" s="607"/>
      <c r="AQ54" s="607"/>
      <c r="AR54" s="607"/>
      <c r="AS54" s="607"/>
      <c r="AT54" s="607"/>
      <c r="AU54" s="608"/>
    </row>
    <row r="55" spans="3:47" ht="11.25" customHeight="1">
      <c r="C55" s="590"/>
      <c r="D55" s="591"/>
      <c r="E55" s="591"/>
      <c r="F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2"/>
      <c r="W55" s="609"/>
      <c r="X55" s="610"/>
      <c r="Y55" s="610"/>
      <c r="Z55" s="610"/>
      <c r="AA55" s="610"/>
      <c r="AB55" s="610"/>
      <c r="AC55" s="610"/>
      <c r="AD55" s="610"/>
      <c r="AE55" s="610"/>
      <c r="AF55" s="610"/>
      <c r="AG55" s="610"/>
      <c r="AH55" s="610"/>
      <c r="AI55" s="610"/>
      <c r="AJ55" s="610"/>
      <c r="AK55" s="610"/>
      <c r="AL55" s="610"/>
      <c r="AM55" s="610"/>
      <c r="AN55" s="610"/>
      <c r="AO55" s="610"/>
      <c r="AP55" s="610"/>
      <c r="AQ55" s="610"/>
      <c r="AR55" s="610"/>
      <c r="AS55" s="610"/>
      <c r="AT55" s="610"/>
      <c r="AU55" s="611"/>
    </row>
    <row r="56" spans="3:47" ht="12">
      <c r="C56" s="593"/>
      <c r="D56" s="594"/>
      <c r="E56" s="594"/>
      <c r="F56" s="594"/>
      <c r="G56" s="594"/>
      <c r="H56" s="594"/>
      <c r="I56" s="594"/>
      <c r="J56" s="594"/>
      <c r="K56" s="594"/>
      <c r="L56" s="594"/>
      <c r="M56" s="594"/>
      <c r="N56" s="594"/>
      <c r="O56" s="594"/>
      <c r="P56" s="594"/>
      <c r="Q56" s="594"/>
      <c r="R56" s="594"/>
      <c r="S56" s="594"/>
      <c r="T56" s="594"/>
      <c r="U56" s="594"/>
      <c r="V56" s="595"/>
      <c r="W56" s="612" t="s">
        <v>162</v>
      </c>
      <c r="X56" s="613"/>
      <c r="Y56" s="613"/>
      <c r="Z56" s="613"/>
      <c r="AA56" s="613"/>
      <c r="AB56" s="613"/>
      <c r="AC56" s="613"/>
      <c r="AD56" s="613"/>
      <c r="AE56" s="613"/>
      <c r="AF56" s="613"/>
      <c r="AG56" s="613"/>
      <c r="AH56" s="613"/>
      <c r="AI56" s="613"/>
      <c r="AJ56" s="613"/>
      <c r="AK56" s="613"/>
      <c r="AL56" s="613"/>
      <c r="AM56" s="613"/>
      <c r="AN56" s="612" t="s">
        <v>163</v>
      </c>
      <c r="AO56" s="613"/>
      <c r="AP56" s="613"/>
      <c r="AQ56" s="613"/>
      <c r="AR56" s="613"/>
      <c r="AS56" s="613"/>
      <c r="AT56" s="613"/>
      <c r="AU56" s="614"/>
    </row>
    <row r="57" spans="3:47" ht="15" customHeight="1">
      <c r="C57" s="154"/>
      <c r="D57" s="155" t="s">
        <v>270</v>
      </c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7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62"/>
      <c r="AO57" s="158"/>
      <c r="AP57" s="158"/>
      <c r="AQ57" s="158"/>
      <c r="AR57" s="158"/>
      <c r="AS57" s="158"/>
      <c r="AT57" s="158"/>
      <c r="AU57" s="163"/>
    </row>
    <row r="58" spans="3:47" ht="15" customHeight="1">
      <c r="C58" s="154"/>
      <c r="D58" s="164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7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62"/>
      <c r="AO58" s="158"/>
      <c r="AP58" s="158"/>
      <c r="AQ58" s="158"/>
      <c r="AR58" s="158"/>
      <c r="AS58" s="158"/>
      <c r="AT58" s="158"/>
      <c r="AU58" s="163"/>
    </row>
    <row r="59" spans="3:47" ht="15" customHeight="1">
      <c r="C59" s="154"/>
      <c r="D59" s="158" t="s">
        <v>264</v>
      </c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7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62"/>
      <c r="AO59" s="158"/>
      <c r="AP59" s="158"/>
      <c r="AQ59" s="158"/>
      <c r="AR59" s="158"/>
      <c r="AS59" s="158"/>
      <c r="AT59" s="158"/>
      <c r="AU59" s="163"/>
    </row>
    <row r="60" spans="3:47" ht="15" customHeight="1">
      <c r="C60" s="154"/>
      <c r="D60" s="158" t="s">
        <v>275</v>
      </c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7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62"/>
      <c r="AO60" s="158"/>
      <c r="AP60" s="158"/>
      <c r="AQ60" s="158"/>
      <c r="AR60" s="158"/>
      <c r="AS60" s="158"/>
      <c r="AT60" s="158"/>
      <c r="AU60" s="163"/>
    </row>
    <row r="61" spans="3:47" ht="15" customHeight="1">
      <c r="C61" s="154"/>
      <c r="D61" s="158" t="s">
        <v>271</v>
      </c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7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62"/>
      <c r="AO61" s="158"/>
      <c r="AP61" s="158"/>
      <c r="AQ61" s="158"/>
      <c r="AR61" s="158"/>
      <c r="AS61" s="158"/>
      <c r="AT61" s="158"/>
      <c r="AU61" s="163"/>
    </row>
    <row r="62" spans="3:47" ht="15" customHeight="1">
      <c r="C62" s="154"/>
      <c r="D62" s="158" t="s">
        <v>276</v>
      </c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7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62"/>
      <c r="AO62" s="158"/>
      <c r="AP62" s="158"/>
      <c r="AQ62" s="158"/>
      <c r="AR62" s="158"/>
      <c r="AS62" s="158"/>
      <c r="AT62" s="158"/>
      <c r="AU62" s="163"/>
    </row>
    <row r="63" spans="3:47" ht="15" customHeight="1">
      <c r="C63" s="154"/>
      <c r="D63" s="158" t="s">
        <v>279</v>
      </c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7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62"/>
      <c r="AO63" s="158"/>
      <c r="AP63" s="158"/>
      <c r="AQ63" s="158"/>
      <c r="AR63" s="158"/>
      <c r="AS63" s="158"/>
      <c r="AT63" s="158"/>
      <c r="AU63" s="163"/>
    </row>
    <row r="64" spans="3:47" ht="15" customHeight="1">
      <c r="C64" s="154"/>
      <c r="D64" s="164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7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62"/>
      <c r="AO64" s="158"/>
      <c r="AP64" s="158"/>
      <c r="AQ64" s="158"/>
      <c r="AR64" s="158"/>
      <c r="AS64" s="158"/>
      <c r="AT64" s="158"/>
      <c r="AU64" s="163"/>
    </row>
    <row r="65" spans="3:47" ht="15" customHeight="1">
      <c r="C65" s="154"/>
      <c r="D65" s="158" t="s">
        <v>265</v>
      </c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7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62"/>
      <c r="AO65" s="158"/>
      <c r="AP65" s="158"/>
      <c r="AQ65" s="158"/>
      <c r="AR65" s="158"/>
      <c r="AS65" s="158"/>
      <c r="AT65" s="158"/>
      <c r="AU65" s="163"/>
    </row>
    <row r="66" spans="3:47" ht="15" customHeight="1">
      <c r="C66" s="154"/>
      <c r="D66" s="158" t="s">
        <v>272</v>
      </c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7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62"/>
      <c r="AO66" s="158"/>
      <c r="AP66" s="158"/>
      <c r="AQ66" s="158"/>
      <c r="AR66" s="158"/>
      <c r="AS66" s="158"/>
      <c r="AT66" s="158"/>
      <c r="AU66" s="163"/>
    </row>
    <row r="67" spans="3:47" ht="15" customHeight="1">
      <c r="C67" s="154"/>
      <c r="D67" s="158" t="s">
        <v>277</v>
      </c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7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62"/>
      <c r="AO67" s="158"/>
      <c r="AP67" s="158"/>
      <c r="AQ67" s="158"/>
      <c r="AR67" s="158"/>
      <c r="AS67" s="158"/>
      <c r="AT67" s="158"/>
      <c r="AU67" s="163"/>
    </row>
    <row r="68" spans="3:47" ht="15" customHeight="1">
      <c r="C68" s="154"/>
      <c r="D68" s="158" t="s">
        <v>280</v>
      </c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7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62"/>
      <c r="AO68" s="158"/>
      <c r="AP68" s="158"/>
      <c r="AQ68" s="158"/>
      <c r="AR68" s="158"/>
      <c r="AS68" s="158"/>
      <c r="AT68" s="158"/>
      <c r="AU68" s="163"/>
    </row>
    <row r="69" spans="3:47" ht="15" customHeight="1">
      <c r="C69" s="154"/>
      <c r="D69" s="164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7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62"/>
      <c r="AO69" s="158"/>
      <c r="AP69" s="158"/>
      <c r="AQ69" s="158"/>
      <c r="AR69" s="158"/>
      <c r="AS69" s="158"/>
      <c r="AT69" s="158"/>
      <c r="AU69" s="163"/>
    </row>
    <row r="70" spans="3:47" ht="15" customHeight="1">
      <c r="C70" s="154"/>
      <c r="D70" s="158" t="s">
        <v>266</v>
      </c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7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62"/>
      <c r="AO70" s="158"/>
      <c r="AP70" s="158"/>
      <c r="AQ70" s="158"/>
      <c r="AR70" s="158"/>
      <c r="AS70" s="158"/>
      <c r="AT70" s="158"/>
      <c r="AU70" s="163"/>
    </row>
    <row r="71" spans="3:47" ht="15" customHeight="1">
      <c r="C71" s="154"/>
      <c r="D71" s="158" t="s">
        <v>273</v>
      </c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7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62"/>
      <c r="AO71" s="158"/>
      <c r="AP71" s="158"/>
      <c r="AQ71" s="158"/>
      <c r="AR71" s="158"/>
      <c r="AS71" s="158"/>
      <c r="AT71" s="158"/>
      <c r="AU71" s="163"/>
    </row>
    <row r="72" spans="3:47" ht="15" customHeight="1">
      <c r="C72" s="154"/>
      <c r="D72" s="158" t="s">
        <v>281</v>
      </c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7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62"/>
      <c r="AO72" s="158"/>
      <c r="AP72" s="158"/>
      <c r="AQ72" s="158"/>
      <c r="AR72" s="158"/>
      <c r="AS72" s="158"/>
      <c r="AT72" s="158"/>
      <c r="AU72" s="163"/>
    </row>
    <row r="73" spans="3:47" ht="15" customHeight="1">
      <c r="C73" s="154"/>
      <c r="D73" s="164" t="s">
        <v>161</v>
      </c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7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62"/>
      <c r="AO73" s="158"/>
      <c r="AP73" s="158"/>
      <c r="AQ73" s="158"/>
      <c r="AR73" s="158"/>
      <c r="AS73" s="158"/>
      <c r="AT73" s="158"/>
      <c r="AU73" s="163"/>
    </row>
    <row r="74" spans="3:47" ht="15" customHeight="1">
      <c r="C74" s="154"/>
      <c r="D74" s="158" t="s">
        <v>267</v>
      </c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7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62"/>
      <c r="AO74" s="158"/>
      <c r="AP74" s="158"/>
      <c r="AQ74" s="158"/>
      <c r="AR74" s="158"/>
      <c r="AS74" s="158"/>
      <c r="AT74" s="158"/>
      <c r="AU74" s="163"/>
    </row>
    <row r="75" spans="3:47" ht="15" customHeight="1">
      <c r="C75" s="154"/>
      <c r="D75" s="158" t="s">
        <v>278</v>
      </c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7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62"/>
      <c r="AO75" s="158"/>
      <c r="AP75" s="158"/>
      <c r="AQ75" s="158"/>
      <c r="AR75" s="158"/>
      <c r="AS75" s="158"/>
      <c r="AT75" s="158"/>
      <c r="AU75" s="163"/>
    </row>
    <row r="76" spans="3:47" ht="15" customHeight="1">
      <c r="C76" s="154"/>
      <c r="D76" s="158" t="s">
        <v>326</v>
      </c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7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62"/>
      <c r="AO76" s="158"/>
      <c r="AP76" s="158"/>
      <c r="AQ76" s="158"/>
      <c r="AR76" s="158"/>
      <c r="AS76" s="158"/>
      <c r="AT76" s="158"/>
      <c r="AU76" s="163"/>
    </row>
    <row r="77" spans="3:47" ht="15" customHeight="1">
      <c r="C77" s="154"/>
      <c r="D77" s="158" t="s">
        <v>282</v>
      </c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7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62"/>
      <c r="AO77" s="158"/>
      <c r="AP77" s="158"/>
      <c r="AQ77" s="158"/>
      <c r="AR77" s="158"/>
      <c r="AS77" s="158"/>
      <c r="AT77" s="158"/>
      <c r="AU77" s="163"/>
    </row>
    <row r="78" spans="3:47" ht="15" customHeight="1">
      <c r="C78" s="154"/>
      <c r="D78" s="164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7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62"/>
      <c r="AO78" s="158"/>
      <c r="AP78" s="158"/>
      <c r="AQ78" s="158"/>
      <c r="AR78" s="158"/>
      <c r="AS78" s="158"/>
      <c r="AT78" s="158"/>
      <c r="AU78" s="163"/>
    </row>
    <row r="79" spans="3:47" ht="15" customHeight="1">
      <c r="C79" s="154"/>
      <c r="D79" s="158" t="s">
        <v>268</v>
      </c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7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62"/>
      <c r="AO79" s="158"/>
      <c r="AP79" s="158"/>
      <c r="AQ79" s="158"/>
      <c r="AR79" s="158"/>
      <c r="AS79" s="158"/>
      <c r="AT79" s="158"/>
      <c r="AU79" s="163"/>
    </row>
    <row r="80" spans="3:47" ht="15" customHeight="1">
      <c r="C80" s="154"/>
      <c r="D80" s="158" t="s">
        <v>327</v>
      </c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7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62"/>
      <c r="AO80" s="158"/>
      <c r="AP80" s="158"/>
      <c r="AQ80" s="158"/>
      <c r="AR80" s="158"/>
      <c r="AS80" s="158"/>
      <c r="AT80" s="158"/>
      <c r="AU80" s="163"/>
    </row>
    <row r="81" spans="3:47" ht="15" customHeight="1">
      <c r="C81" s="154"/>
      <c r="D81" s="158" t="s">
        <v>274</v>
      </c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7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62"/>
      <c r="AO81" s="158"/>
      <c r="AP81" s="158"/>
      <c r="AQ81" s="158"/>
      <c r="AR81" s="158"/>
      <c r="AS81" s="158"/>
      <c r="AT81" s="158"/>
      <c r="AU81" s="163"/>
    </row>
    <row r="82" spans="3:47" ht="15" customHeight="1">
      <c r="C82" s="154"/>
      <c r="D82" s="158" t="s">
        <v>283</v>
      </c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7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62"/>
      <c r="AO82" s="158"/>
      <c r="AP82" s="158"/>
      <c r="AQ82" s="158"/>
      <c r="AR82" s="158"/>
      <c r="AS82" s="158"/>
      <c r="AT82" s="158"/>
      <c r="AU82" s="163"/>
    </row>
    <row r="83" spans="3:47" ht="15" customHeight="1">
      <c r="C83" s="553"/>
      <c r="D83" s="164"/>
      <c r="E83" s="554"/>
      <c r="F83" s="554"/>
      <c r="G83" s="554"/>
      <c r="H83" s="554"/>
      <c r="I83" s="554"/>
      <c r="J83" s="554"/>
      <c r="K83" s="554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7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62"/>
      <c r="AO83" s="158"/>
      <c r="AP83" s="158"/>
      <c r="AQ83" s="158"/>
      <c r="AR83" s="158"/>
      <c r="AS83" s="158"/>
      <c r="AT83" s="158"/>
      <c r="AU83" s="163"/>
    </row>
    <row r="84" spans="3:47" ht="15" customHeight="1">
      <c r="C84" s="553"/>
      <c r="D84" s="155" t="s">
        <v>377</v>
      </c>
      <c r="E84" s="554"/>
      <c r="F84" s="554"/>
      <c r="G84" s="554"/>
      <c r="H84" s="554"/>
      <c r="I84" s="554"/>
      <c r="J84" s="554"/>
      <c r="K84" s="554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2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62"/>
      <c r="AO84" s="158"/>
      <c r="AP84" s="158"/>
      <c r="AQ84" s="158"/>
      <c r="AR84" s="158"/>
      <c r="AS84" s="158"/>
      <c r="AT84" s="158"/>
      <c r="AU84" s="163"/>
    </row>
    <row r="85" spans="3:47" ht="15" customHeight="1">
      <c r="C85" s="553"/>
      <c r="D85" s="155"/>
      <c r="E85" s="554"/>
      <c r="F85" s="554"/>
      <c r="G85" s="554"/>
      <c r="H85" s="554"/>
      <c r="I85" s="554"/>
      <c r="J85" s="554"/>
      <c r="K85" s="554"/>
      <c r="L85" s="551"/>
      <c r="M85" s="551"/>
      <c r="N85" s="551"/>
      <c r="O85" s="551"/>
      <c r="P85" s="551"/>
      <c r="Q85" s="551"/>
      <c r="R85" s="551"/>
      <c r="S85" s="551"/>
      <c r="T85" s="551"/>
      <c r="U85" s="551"/>
      <c r="V85" s="552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62"/>
      <c r="AO85" s="158"/>
      <c r="AP85" s="158"/>
      <c r="AQ85" s="158"/>
      <c r="AR85" s="158"/>
      <c r="AS85" s="158"/>
      <c r="AT85" s="158"/>
      <c r="AU85" s="163"/>
    </row>
    <row r="86" spans="3:47" ht="15" customHeight="1">
      <c r="C86" s="553"/>
      <c r="D86" s="158"/>
      <c r="E86" s="554"/>
      <c r="F86" s="554"/>
      <c r="G86" s="554"/>
      <c r="H86" s="554"/>
      <c r="I86" s="554"/>
      <c r="J86" s="554"/>
      <c r="K86" s="554"/>
      <c r="L86" s="551"/>
      <c r="M86" s="551"/>
      <c r="N86" s="551"/>
      <c r="O86" s="551"/>
      <c r="P86" s="551"/>
      <c r="Q86" s="551"/>
      <c r="R86" s="551"/>
      <c r="S86" s="551"/>
      <c r="T86" s="551"/>
      <c r="U86" s="551"/>
      <c r="V86" s="552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62"/>
      <c r="AO86" s="158"/>
      <c r="AP86" s="158"/>
      <c r="AQ86" s="158"/>
      <c r="AR86" s="158"/>
      <c r="AS86" s="158"/>
      <c r="AT86" s="158"/>
      <c r="AU86" s="163"/>
    </row>
    <row r="87" spans="3:47" ht="15" customHeight="1">
      <c r="C87" s="553"/>
      <c r="D87" s="158"/>
      <c r="E87" s="554"/>
      <c r="F87" s="554"/>
      <c r="G87" s="554"/>
      <c r="H87" s="554"/>
      <c r="I87" s="554"/>
      <c r="J87" s="554"/>
      <c r="K87" s="554"/>
      <c r="L87" s="551"/>
      <c r="M87" s="551"/>
      <c r="N87" s="551"/>
      <c r="O87" s="551"/>
      <c r="P87" s="551"/>
      <c r="Q87" s="551"/>
      <c r="R87" s="551"/>
      <c r="S87" s="551"/>
      <c r="T87" s="551"/>
      <c r="U87" s="551"/>
      <c r="V87" s="552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62"/>
      <c r="AO87" s="158"/>
      <c r="AP87" s="158"/>
      <c r="AQ87" s="158"/>
      <c r="AR87" s="158"/>
      <c r="AS87" s="158"/>
      <c r="AT87" s="158"/>
      <c r="AU87" s="163"/>
    </row>
    <row r="88" spans="3:47" ht="15" customHeight="1">
      <c r="C88" s="553"/>
      <c r="D88" s="158"/>
      <c r="E88" s="554"/>
      <c r="F88" s="554"/>
      <c r="G88" s="554"/>
      <c r="H88" s="554"/>
      <c r="I88" s="554"/>
      <c r="J88" s="554"/>
      <c r="K88" s="554"/>
      <c r="L88" s="551"/>
      <c r="M88" s="551"/>
      <c r="N88" s="551"/>
      <c r="O88" s="551"/>
      <c r="P88" s="551"/>
      <c r="Q88" s="551"/>
      <c r="R88" s="551"/>
      <c r="S88" s="551"/>
      <c r="T88" s="551"/>
      <c r="U88" s="551"/>
      <c r="V88" s="552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62"/>
      <c r="AO88" s="158"/>
      <c r="AP88" s="158"/>
      <c r="AQ88" s="158"/>
      <c r="AR88" s="158"/>
      <c r="AS88" s="158"/>
      <c r="AT88" s="158"/>
      <c r="AU88" s="163"/>
    </row>
    <row r="89" spans="3:47" ht="15" customHeight="1">
      <c r="C89" s="553"/>
      <c r="D89" s="158"/>
      <c r="E89" s="554"/>
      <c r="F89" s="554"/>
      <c r="G89" s="554"/>
      <c r="H89" s="554"/>
      <c r="I89" s="554"/>
      <c r="J89" s="554"/>
      <c r="K89" s="554"/>
      <c r="L89" s="551"/>
      <c r="M89" s="551"/>
      <c r="N89" s="551"/>
      <c r="O89" s="551"/>
      <c r="P89" s="551"/>
      <c r="Q89" s="551"/>
      <c r="R89" s="551"/>
      <c r="S89" s="551"/>
      <c r="T89" s="551"/>
      <c r="U89" s="551"/>
      <c r="V89" s="552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62"/>
      <c r="AO89" s="158"/>
      <c r="AP89" s="158"/>
      <c r="AQ89" s="158"/>
      <c r="AR89" s="158"/>
      <c r="AS89" s="158"/>
      <c r="AT89" s="158"/>
      <c r="AU89" s="163"/>
    </row>
    <row r="90" spans="3:47" ht="15" customHeight="1">
      <c r="C90" s="553"/>
      <c r="E90" s="554"/>
      <c r="F90" s="554"/>
      <c r="G90" s="554"/>
      <c r="H90" s="554"/>
      <c r="I90" s="554"/>
      <c r="J90" s="554"/>
      <c r="K90" s="554"/>
      <c r="L90" s="551"/>
      <c r="M90" s="551"/>
      <c r="N90" s="551"/>
      <c r="O90" s="551"/>
      <c r="P90" s="551"/>
      <c r="Q90" s="551"/>
      <c r="R90" s="551"/>
      <c r="S90" s="551"/>
      <c r="T90" s="551"/>
      <c r="U90" s="551"/>
      <c r="V90" s="552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62"/>
      <c r="AO90" s="158"/>
      <c r="AP90" s="158"/>
      <c r="AQ90" s="158"/>
      <c r="AR90" s="158"/>
      <c r="AS90" s="158"/>
      <c r="AT90" s="158"/>
      <c r="AU90" s="163"/>
    </row>
    <row r="91" spans="3:47" ht="15" customHeight="1">
      <c r="C91" s="553"/>
      <c r="D91" s="176"/>
      <c r="E91" s="554"/>
      <c r="F91" s="554"/>
      <c r="G91" s="554"/>
      <c r="H91" s="554"/>
      <c r="I91" s="554"/>
      <c r="J91" s="554"/>
      <c r="K91" s="554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7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62"/>
      <c r="AO91" s="158"/>
      <c r="AP91" s="158"/>
      <c r="AQ91" s="158"/>
      <c r="AR91" s="158"/>
      <c r="AS91" s="158"/>
      <c r="AT91" s="158"/>
      <c r="AU91" s="163"/>
    </row>
    <row r="92" spans="3:47" ht="15" customHeight="1">
      <c r="C92" s="553"/>
      <c r="E92" s="554"/>
      <c r="F92" s="554"/>
      <c r="G92" s="554"/>
      <c r="H92" s="554"/>
      <c r="I92" s="554"/>
      <c r="J92" s="554"/>
      <c r="K92" s="554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7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62"/>
      <c r="AO92" s="158"/>
      <c r="AP92" s="158"/>
      <c r="AQ92" s="158"/>
      <c r="AR92" s="158"/>
      <c r="AS92" s="158"/>
      <c r="AT92" s="158"/>
      <c r="AU92" s="163"/>
    </row>
    <row r="93" spans="3:47" ht="15" customHeight="1">
      <c r="C93" s="553"/>
      <c r="D93" s="155" t="s">
        <v>375</v>
      </c>
      <c r="E93" s="554"/>
      <c r="F93" s="554"/>
      <c r="G93" s="554"/>
      <c r="H93" s="554"/>
      <c r="I93" s="554"/>
      <c r="J93" s="554"/>
      <c r="K93" s="554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7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62"/>
      <c r="AO93" s="158"/>
      <c r="AP93" s="158"/>
      <c r="AQ93" s="158"/>
      <c r="AR93" s="158"/>
      <c r="AS93" s="158"/>
      <c r="AT93" s="158"/>
      <c r="AU93" s="163"/>
    </row>
    <row r="94" spans="3:47" ht="15" customHeight="1">
      <c r="C94" s="553"/>
      <c r="D94" s="176"/>
      <c r="E94" s="554"/>
      <c r="F94" s="554"/>
      <c r="G94" s="554"/>
      <c r="H94" s="554"/>
      <c r="I94" s="554"/>
      <c r="J94" s="554"/>
      <c r="K94" s="554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7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62"/>
      <c r="AO94" s="158"/>
      <c r="AP94" s="158"/>
      <c r="AQ94" s="158"/>
      <c r="AR94" s="158"/>
      <c r="AS94" s="158"/>
      <c r="AT94" s="158"/>
      <c r="AU94" s="163"/>
    </row>
    <row r="95" spans="3:47" ht="15" customHeight="1">
      <c r="C95" s="154"/>
      <c r="D95" s="17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7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62"/>
      <c r="AO95" s="158"/>
      <c r="AP95" s="158"/>
      <c r="AQ95" s="158"/>
      <c r="AR95" s="158"/>
      <c r="AS95" s="158"/>
      <c r="AT95" s="158"/>
      <c r="AU95" s="163"/>
    </row>
    <row r="96" spans="3:47" ht="15" customHeight="1">
      <c r="C96" s="154"/>
      <c r="D96" s="17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7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62"/>
      <c r="AO96" s="158"/>
      <c r="AP96" s="158"/>
      <c r="AQ96" s="158"/>
      <c r="AR96" s="158"/>
      <c r="AS96" s="158"/>
      <c r="AT96" s="158"/>
      <c r="AU96" s="163"/>
    </row>
    <row r="97" spans="3:47" ht="15" customHeight="1">
      <c r="C97" s="154"/>
      <c r="D97" s="17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7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62"/>
      <c r="AO97" s="158"/>
      <c r="AP97" s="158"/>
      <c r="AQ97" s="158"/>
      <c r="AR97" s="158"/>
      <c r="AS97" s="158"/>
      <c r="AT97" s="158"/>
      <c r="AU97" s="163"/>
    </row>
    <row r="98" spans="3:47" ht="15" customHeight="1">
      <c r="C98" s="154"/>
      <c r="D98" s="67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7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  <c r="AN98" s="162"/>
      <c r="AO98" s="158"/>
      <c r="AP98" s="158"/>
      <c r="AQ98" s="158"/>
      <c r="AR98" s="158"/>
      <c r="AS98" s="158"/>
      <c r="AT98" s="158"/>
      <c r="AU98" s="163"/>
    </row>
    <row r="99" spans="3:47" ht="15" customHeight="1">
      <c r="C99" s="154"/>
      <c r="D99" s="17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7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62"/>
      <c r="AO99" s="158"/>
      <c r="AP99" s="158"/>
      <c r="AQ99" s="158"/>
      <c r="AR99" s="158"/>
      <c r="AS99" s="158"/>
      <c r="AT99" s="158"/>
      <c r="AU99" s="163"/>
    </row>
    <row r="100" spans="3:47" ht="15" customHeight="1">
      <c r="C100" s="154"/>
      <c r="D100" s="17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7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62"/>
      <c r="AO100" s="158"/>
      <c r="AP100" s="158"/>
      <c r="AQ100" s="158"/>
      <c r="AR100" s="158"/>
      <c r="AS100" s="158"/>
      <c r="AT100" s="158"/>
      <c r="AU100" s="163"/>
    </row>
    <row r="101" spans="3:47" ht="15" customHeight="1">
      <c r="C101" s="154"/>
      <c r="D101" s="17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7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62"/>
      <c r="AO101" s="158"/>
      <c r="AP101" s="158"/>
      <c r="AQ101" s="158"/>
      <c r="AR101" s="158"/>
      <c r="AS101" s="158"/>
      <c r="AT101" s="158"/>
      <c r="AU101" s="163"/>
    </row>
    <row r="102" spans="3:47" ht="15" customHeight="1">
      <c r="C102" s="167"/>
      <c r="D102" s="177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70"/>
      <c r="W102" s="172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71"/>
      <c r="AN102" s="172"/>
      <c r="AO102" s="168"/>
      <c r="AP102" s="168"/>
      <c r="AQ102" s="168"/>
      <c r="AR102" s="168"/>
      <c r="AS102" s="168"/>
      <c r="AT102" s="168"/>
      <c r="AU102" s="171"/>
    </row>
  </sheetData>
  <sheetProtection/>
  <mergeCells count="11">
    <mergeCell ref="AK2:AU2"/>
    <mergeCell ref="W9:AM9"/>
    <mergeCell ref="W6:AU8"/>
    <mergeCell ref="AN9:AU9"/>
    <mergeCell ref="C6:V6"/>
    <mergeCell ref="C53:V53"/>
    <mergeCell ref="C54:V56"/>
    <mergeCell ref="C7:V9"/>
    <mergeCell ref="W53:AU55"/>
    <mergeCell ref="W56:AM56"/>
    <mergeCell ref="AN56:AU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3"/>
  <headerFooter scaleWithDoc="0">
    <oddFooter>&amp;R&amp;G</oddFooter>
  </headerFooter>
  <rowBreaks count="1" manualBreakCount="1">
    <brk id="51" min="1" max="46" man="1"/>
  </rowBreaks>
  <legacy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64"/>
  <sheetViews>
    <sheetView view="pageBreakPreview" zoomScale="60" zoomScaleNormal="60" zoomScalePageLayoutView="0" workbookViewId="0" topLeftCell="A28">
      <selection activeCell="K15" sqref="K15"/>
    </sheetView>
  </sheetViews>
  <sheetFormatPr defaultColWidth="9.140625" defaultRowHeight="12"/>
  <cols>
    <col min="1" max="1" width="6.00390625" style="246" customWidth="1"/>
    <col min="2" max="2" width="7.140625" style="247" customWidth="1"/>
    <col min="3" max="3" width="2.7109375" style="246" customWidth="1"/>
    <col min="4" max="4" width="9.140625" style="246" customWidth="1"/>
    <col min="5" max="5" width="21.7109375" style="246" customWidth="1"/>
    <col min="6" max="6" width="13.28125" style="248" bestFit="1" customWidth="1"/>
    <col min="7" max="7" width="27.7109375" style="246" customWidth="1"/>
    <col min="8" max="8" width="11.00390625" style="246" bestFit="1" customWidth="1"/>
    <col min="9" max="9" width="27.7109375" style="246" customWidth="1"/>
    <col min="10" max="10" width="11.421875" style="246" bestFit="1" customWidth="1"/>
    <col min="11" max="11" width="27.7109375" style="246" customWidth="1"/>
    <col min="12" max="12" width="11.421875" style="246" bestFit="1" customWidth="1"/>
    <col min="13" max="13" width="27.7109375" style="246" customWidth="1"/>
    <col min="14" max="14" width="11.421875" style="246" bestFit="1" customWidth="1"/>
    <col min="15" max="15" width="27.7109375" style="246" customWidth="1"/>
    <col min="16" max="16" width="11.421875" style="246" bestFit="1" customWidth="1"/>
    <col min="17" max="17" width="27.7109375" style="246" customWidth="1"/>
    <col min="18" max="18" width="11.28125" style="246" customWidth="1"/>
    <col min="19" max="19" width="10.140625" style="246" customWidth="1"/>
    <col min="20" max="20" width="11.00390625" style="246" customWidth="1"/>
    <col min="21" max="21" width="10.57421875" style="246" customWidth="1"/>
    <col min="22" max="22" width="7.28125" style="246" customWidth="1"/>
    <col min="23" max="23" width="10.8515625" style="246" customWidth="1"/>
    <col min="24" max="24" width="31.421875" style="246" customWidth="1"/>
    <col min="25" max="25" width="0.2890625" style="246" customWidth="1"/>
    <col min="26" max="30" width="17.140625" style="246" customWidth="1"/>
    <col min="31" max="31" width="15.8515625" style="246" customWidth="1"/>
    <col min="32" max="32" width="5.140625" style="246" customWidth="1"/>
    <col min="33" max="33" width="32.00390625" style="246" customWidth="1"/>
    <col min="34" max="34" width="15.28125" style="246" customWidth="1"/>
    <col min="35" max="35" width="5.28125" style="246" customWidth="1"/>
    <col min="36" max="36" width="9.8515625" style="246" customWidth="1"/>
    <col min="37" max="37" width="21.28125" style="246" customWidth="1"/>
    <col min="38" max="51" width="10.8515625" style="246" customWidth="1"/>
    <col min="52" max="16384" width="9.140625" style="246" customWidth="1"/>
  </cols>
  <sheetData>
    <row r="1" ht="26.25" customHeight="1"/>
    <row r="2" spans="11:27" ht="27.75" customHeight="1">
      <c r="K2" s="480"/>
      <c r="L2" s="481"/>
      <c r="M2" s="480"/>
      <c r="O2" s="636" t="s">
        <v>235</v>
      </c>
      <c r="P2" s="628">
        <f>IF('1目標（基本方針）'!AJ2="","",'1目標（基本方針）'!AJ2)</f>
      </c>
      <c r="Q2" s="628"/>
      <c r="R2" s="629"/>
      <c r="U2" s="249"/>
      <c r="V2" s="250"/>
      <c r="W2" s="250"/>
      <c r="X2" s="250"/>
      <c r="Y2" s="250"/>
      <c r="Z2" s="250"/>
      <c r="AA2" s="250"/>
    </row>
    <row r="3" spans="11:27" ht="24">
      <c r="K3" s="480"/>
      <c r="L3" s="481"/>
      <c r="M3" s="480"/>
      <c r="O3" s="637"/>
      <c r="P3" s="630"/>
      <c r="Q3" s="630"/>
      <c r="R3" s="631"/>
      <c r="U3" s="250"/>
      <c r="V3" s="250"/>
      <c r="W3" s="250"/>
      <c r="X3" s="250"/>
      <c r="Y3" s="250"/>
      <c r="Z3" s="250"/>
      <c r="AA3" s="250"/>
    </row>
    <row r="4" ht="12" customHeight="1"/>
    <row r="5" ht="12" customHeight="1"/>
    <row r="6" ht="12" customHeight="1"/>
    <row r="7" spans="2:15" ht="18" customHeight="1">
      <c r="B7" s="251"/>
      <c r="C7" s="252"/>
      <c r="D7" s="252"/>
      <c r="E7" s="252"/>
      <c r="F7" s="253"/>
      <c r="G7" s="252"/>
      <c r="H7" s="253"/>
      <c r="K7" s="250"/>
      <c r="M7" s="250"/>
      <c r="O7" s="250"/>
    </row>
    <row r="8" spans="2:15" ht="51" customHeight="1">
      <c r="B8" s="251"/>
      <c r="C8" s="252"/>
      <c r="D8" s="252"/>
      <c r="E8" s="252"/>
      <c r="F8" s="253"/>
      <c r="G8" s="252"/>
      <c r="H8" s="253"/>
      <c r="K8" s="250"/>
      <c r="M8" s="250"/>
      <c r="O8" s="250"/>
    </row>
    <row r="9" spans="2:15" ht="36.75" customHeight="1">
      <c r="B9" s="251"/>
      <c r="C9" s="252"/>
      <c r="D9" s="252"/>
      <c r="E9" s="252"/>
      <c r="F9" s="253"/>
      <c r="G9" s="252"/>
      <c r="H9" s="253"/>
      <c r="K9" s="250"/>
      <c r="M9" s="250"/>
      <c r="O9" s="250"/>
    </row>
    <row r="10" spans="1:17" ht="37.5" customHeight="1">
      <c r="A10" s="254"/>
      <c r="B10" s="255" t="s">
        <v>81</v>
      </c>
      <c r="C10" s="256"/>
      <c r="D10" s="257"/>
      <c r="E10" s="258"/>
      <c r="F10" s="259"/>
      <c r="G10" s="260" t="s">
        <v>75</v>
      </c>
      <c r="H10" s="261" t="s">
        <v>75</v>
      </c>
      <c r="I10" s="257"/>
      <c r="J10" s="257"/>
      <c r="K10" s="257"/>
      <c r="L10" s="257"/>
      <c r="M10" s="257"/>
      <c r="N10" s="257"/>
      <c r="O10" s="257"/>
      <c r="P10" s="257"/>
      <c r="Q10" s="262" t="s">
        <v>285</v>
      </c>
    </row>
    <row r="11" spans="2:17" ht="29.25" customHeight="1">
      <c r="B11" s="666"/>
      <c r="C11" s="667"/>
      <c r="D11" s="667"/>
      <c r="E11" s="668"/>
      <c r="F11" s="644" t="s">
        <v>77</v>
      </c>
      <c r="G11" s="645"/>
      <c r="H11" s="632" t="s">
        <v>340</v>
      </c>
      <c r="I11" s="633"/>
      <c r="J11" s="633"/>
      <c r="K11" s="633"/>
      <c r="L11" s="633"/>
      <c r="M11" s="633"/>
      <c r="N11" s="633"/>
      <c r="O11" s="633"/>
      <c r="P11" s="633"/>
      <c r="Q11" s="634"/>
    </row>
    <row r="12" spans="2:17" ht="29.25" customHeight="1">
      <c r="B12" s="669"/>
      <c r="C12" s="670"/>
      <c r="D12" s="670"/>
      <c r="E12" s="671"/>
      <c r="F12" s="245" t="s">
        <v>4</v>
      </c>
      <c r="G12" s="263" t="s">
        <v>333</v>
      </c>
      <c r="H12" s="264" t="s">
        <v>4</v>
      </c>
      <c r="I12" s="265" t="s">
        <v>333</v>
      </c>
      <c r="J12" s="245" t="s">
        <v>4</v>
      </c>
      <c r="K12" s="266" t="s">
        <v>333</v>
      </c>
      <c r="L12" s="245" t="s">
        <v>4</v>
      </c>
      <c r="M12" s="266" t="s">
        <v>333</v>
      </c>
      <c r="N12" s="245" t="s">
        <v>4</v>
      </c>
      <c r="O12" s="266" t="s">
        <v>333</v>
      </c>
      <c r="P12" s="244" t="s">
        <v>4</v>
      </c>
      <c r="Q12" s="266" t="s">
        <v>333</v>
      </c>
    </row>
    <row r="13" spans="2:17" ht="35.25" customHeight="1">
      <c r="B13" s="655" t="s">
        <v>56</v>
      </c>
      <c r="C13" s="658"/>
      <c r="D13" s="658"/>
      <c r="E13" s="659"/>
      <c r="F13" s="71">
        <f>IF(OR($G$13="",$G$13=0),"",G13/$G$13)</f>
      </c>
      <c r="G13" s="267"/>
      <c r="H13" s="72">
        <f>IF(OR($I$13="",$I$13=0),"",I13/$I$13)</f>
      </c>
      <c r="I13" s="268"/>
      <c r="J13" s="71">
        <f>IF(OR($K$13="",$K$13=0),"",K13/$K$13)</f>
      </c>
      <c r="K13" s="267"/>
      <c r="L13" s="71">
        <f>IF(OR($M$13="",$M$13=0),"",M13/$M$13)</f>
      </c>
      <c r="M13" s="267"/>
      <c r="N13" s="71">
        <f>IF(OR($O$13="",$O$13=0),"",O13/$O$13)</f>
      </c>
      <c r="O13" s="267"/>
      <c r="P13" s="152">
        <f>IF(OR($Q$13="",$Q$13=0),"",Q13/$Q$13)</f>
      </c>
      <c r="Q13" s="267"/>
    </row>
    <row r="14" spans="2:17" ht="35.25" customHeight="1">
      <c r="B14" s="651" t="s">
        <v>7</v>
      </c>
      <c r="C14" s="652"/>
      <c r="D14" s="652"/>
      <c r="E14" s="660"/>
      <c r="F14" s="71">
        <f>IF(OR($G$13="",$G$13=0),"",G14/$G$13)</f>
      </c>
      <c r="G14" s="73">
        <f>IF(G13="","",SUM(G15:G19)+G23)</f>
      </c>
      <c r="H14" s="72">
        <f aca="true" t="shared" si="0" ref="H14:H43">IF(OR($I$13="",$I$13=0),"",I14/$I$13)</f>
      </c>
      <c r="I14" s="74">
        <f>IF(I13="","",SUM(I15:I19)+I23)</f>
      </c>
      <c r="J14" s="71">
        <f aca="true" t="shared" si="1" ref="J14:J43">IF(OR($K$13="",$K$13=0),"",K14/$K$13)</f>
      </c>
      <c r="K14" s="73">
        <f>IF(K13="","",SUM(K15:K19)+K23)</f>
      </c>
      <c r="L14" s="71">
        <f aca="true" t="shared" si="2" ref="L14:L43">IF(OR($M$13="",$M$13=0),"",M14/$M$13)</f>
      </c>
      <c r="M14" s="73">
        <f>IF(M13="","",SUM(M15:M19)+M23)</f>
      </c>
      <c r="N14" s="71">
        <f aca="true" t="shared" si="3" ref="N14:N43">IF(OR($O$13="",$O$13=0),"",O14/$O$13)</f>
      </c>
      <c r="O14" s="73">
        <f>IF(O13="","",SUM(O15:O19)+O23)</f>
      </c>
      <c r="P14" s="152">
        <f aca="true" t="shared" si="4" ref="P14:P43">IF(OR($Q$13="",$Q$13=0),"",Q14/$Q$13)</f>
      </c>
      <c r="Q14" s="73">
        <f>IF(Q13="","",SUM(Q15:Q19)+Q23)</f>
      </c>
    </row>
    <row r="15" spans="2:17" ht="35.25" customHeight="1">
      <c r="B15" s="269"/>
      <c r="C15" s="655" t="s">
        <v>57</v>
      </c>
      <c r="D15" s="658"/>
      <c r="E15" s="659"/>
      <c r="F15" s="71">
        <f aca="true" t="shared" si="5" ref="F15:F43">IF(OR($G$13="",$G$13=0),"",G15/$G$13)</f>
      </c>
      <c r="G15" s="270"/>
      <c r="H15" s="72">
        <f t="shared" si="0"/>
      </c>
      <c r="I15" s="271"/>
      <c r="J15" s="71">
        <f t="shared" si="1"/>
      </c>
      <c r="K15" s="270"/>
      <c r="L15" s="71">
        <f t="shared" si="2"/>
      </c>
      <c r="M15" s="270"/>
      <c r="N15" s="71">
        <f t="shared" si="3"/>
      </c>
      <c r="O15" s="270"/>
      <c r="P15" s="152">
        <f t="shared" si="4"/>
      </c>
      <c r="Q15" s="270"/>
    </row>
    <row r="16" spans="2:17" ht="35.25" customHeight="1">
      <c r="B16" s="269"/>
      <c r="C16" s="655" t="s">
        <v>58</v>
      </c>
      <c r="D16" s="658"/>
      <c r="E16" s="659"/>
      <c r="F16" s="71">
        <f t="shared" si="5"/>
      </c>
      <c r="G16" s="270"/>
      <c r="H16" s="72">
        <f t="shared" si="0"/>
      </c>
      <c r="I16" s="271"/>
      <c r="J16" s="71">
        <f t="shared" si="1"/>
      </c>
      <c r="K16" s="270"/>
      <c r="L16" s="71">
        <f t="shared" si="2"/>
      </c>
      <c r="M16" s="270"/>
      <c r="N16" s="71">
        <f t="shared" si="3"/>
      </c>
      <c r="O16" s="270"/>
      <c r="P16" s="152">
        <f t="shared" si="4"/>
      </c>
      <c r="Q16" s="270"/>
    </row>
    <row r="17" spans="2:17" ht="35.25" customHeight="1">
      <c r="B17" s="269"/>
      <c r="C17" s="655" t="s">
        <v>59</v>
      </c>
      <c r="D17" s="658"/>
      <c r="E17" s="659"/>
      <c r="F17" s="71">
        <f t="shared" si="5"/>
      </c>
      <c r="G17" s="270"/>
      <c r="H17" s="72">
        <f t="shared" si="0"/>
      </c>
      <c r="I17" s="271"/>
      <c r="J17" s="71">
        <f t="shared" si="1"/>
      </c>
      <c r="K17" s="270"/>
      <c r="L17" s="71">
        <f t="shared" si="2"/>
      </c>
      <c r="M17" s="270"/>
      <c r="N17" s="71">
        <f t="shared" si="3"/>
      </c>
      <c r="O17" s="270"/>
      <c r="P17" s="152">
        <f t="shared" si="4"/>
      </c>
      <c r="Q17" s="270"/>
    </row>
    <row r="18" spans="2:17" ht="35.25" customHeight="1">
      <c r="B18" s="269"/>
      <c r="C18" s="655" t="s">
        <v>60</v>
      </c>
      <c r="D18" s="658"/>
      <c r="E18" s="659"/>
      <c r="F18" s="71">
        <f t="shared" si="5"/>
      </c>
      <c r="G18" s="270"/>
      <c r="H18" s="72">
        <f t="shared" si="0"/>
      </c>
      <c r="I18" s="271"/>
      <c r="J18" s="71">
        <f t="shared" si="1"/>
      </c>
      <c r="K18" s="270"/>
      <c r="L18" s="71">
        <f t="shared" si="2"/>
      </c>
      <c r="M18" s="270"/>
      <c r="N18" s="71">
        <f t="shared" si="3"/>
      </c>
      <c r="O18" s="270"/>
      <c r="P18" s="152">
        <f t="shared" si="4"/>
      </c>
      <c r="Q18" s="270"/>
    </row>
    <row r="19" spans="2:17" ht="35.25" customHeight="1">
      <c r="B19" s="269"/>
      <c r="C19" s="651" t="s">
        <v>61</v>
      </c>
      <c r="D19" s="652"/>
      <c r="E19" s="660"/>
      <c r="F19" s="71">
        <f t="shared" si="5"/>
      </c>
      <c r="G19" s="73">
        <f>IF(G13="","",SUM(G20:G22))</f>
      </c>
      <c r="H19" s="72">
        <f t="shared" si="0"/>
      </c>
      <c r="I19" s="74">
        <f>IF(I13="","",SUM(I20:I22))</f>
      </c>
      <c r="J19" s="71">
        <f t="shared" si="1"/>
      </c>
      <c r="K19" s="74">
        <f>IF(K13="","",SUM(K20:K22))</f>
      </c>
      <c r="L19" s="71">
        <f t="shared" si="2"/>
      </c>
      <c r="M19" s="73">
        <f>IF(M13="","",SUM(M20:M22))</f>
      </c>
      <c r="N19" s="71">
        <f t="shared" si="3"/>
      </c>
      <c r="O19" s="73">
        <f>IF(O13="","",SUM(O20:O22))</f>
      </c>
      <c r="P19" s="152">
        <f t="shared" si="4"/>
      </c>
      <c r="Q19" s="73">
        <f>IF(Q13="","",SUM(Q20:Q22))</f>
      </c>
    </row>
    <row r="20" spans="2:17" ht="35.25" customHeight="1">
      <c r="B20" s="269"/>
      <c r="C20" s="272"/>
      <c r="D20" s="661" t="s">
        <v>89</v>
      </c>
      <c r="E20" s="662"/>
      <c r="F20" s="71">
        <f t="shared" si="5"/>
      </c>
      <c r="G20" s="270"/>
      <c r="H20" s="72">
        <f t="shared" si="0"/>
      </c>
      <c r="I20" s="271"/>
      <c r="J20" s="71">
        <f t="shared" si="1"/>
      </c>
      <c r="K20" s="270"/>
      <c r="L20" s="71">
        <f t="shared" si="2"/>
      </c>
      <c r="M20" s="270"/>
      <c r="N20" s="71">
        <f t="shared" si="3"/>
      </c>
      <c r="O20" s="270"/>
      <c r="P20" s="152">
        <f t="shared" si="4"/>
      </c>
      <c r="Q20" s="270"/>
    </row>
    <row r="21" spans="2:17" ht="35.25" customHeight="1">
      <c r="B21" s="269"/>
      <c r="C21" s="269"/>
      <c r="D21" s="661" t="s">
        <v>62</v>
      </c>
      <c r="E21" s="662"/>
      <c r="F21" s="71">
        <f t="shared" si="5"/>
      </c>
      <c r="G21" s="267"/>
      <c r="H21" s="72">
        <f t="shared" si="0"/>
      </c>
      <c r="I21" s="268"/>
      <c r="J21" s="71">
        <f t="shared" si="1"/>
      </c>
      <c r="K21" s="267"/>
      <c r="L21" s="71">
        <f t="shared" si="2"/>
      </c>
      <c r="M21" s="267"/>
      <c r="N21" s="71">
        <f t="shared" si="3"/>
      </c>
      <c r="O21" s="267"/>
      <c r="P21" s="152">
        <f t="shared" si="4"/>
      </c>
      <c r="Q21" s="267"/>
    </row>
    <row r="22" spans="2:17" ht="35.25" customHeight="1">
      <c r="B22" s="269"/>
      <c r="C22" s="273"/>
      <c r="D22" s="661" t="s">
        <v>63</v>
      </c>
      <c r="E22" s="662"/>
      <c r="F22" s="71">
        <f t="shared" si="5"/>
      </c>
      <c r="G22" s="270"/>
      <c r="H22" s="72">
        <f t="shared" si="0"/>
      </c>
      <c r="I22" s="271"/>
      <c r="J22" s="71">
        <f t="shared" si="1"/>
      </c>
      <c r="K22" s="270"/>
      <c r="L22" s="71">
        <f t="shared" si="2"/>
      </c>
      <c r="M22" s="270"/>
      <c r="N22" s="71">
        <f t="shared" si="3"/>
      </c>
      <c r="O22" s="270"/>
      <c r="P22" s="152">
        <f t="shared" si="4"/>
      </c>
      <c r="Q22" s="270"/>
    </row>
    <row r="23" spans="2:17" ht="45" customHeight="1">
      <c r="B23" s="274"/>
      <c r="C23" s="661" t="s">
        <v>165</v>
      </c>
      <c r="D23" s="672"/>
      <c r="E23" s="662"/>
      <c r="F23" s="71">
        <f t="shared" si="5"/>
      </c>
      <c r="G23" s="267"/>
      <c r="H23" s="72">
        <f t="shared" si="0"/>
      </c>
      <c r="I23" s="268"/>
      <c r="J23" s="71">
        <f t="shared" si="1"/>
      </c>
      <c r="K23" s="267"/>
      <c r="L23" s="71">
        <f t="shared" si="2"/>
      </c>
      <c r="M23" s="267"/>
      <c r="N23" s="71">
        <f t="shared" si="3"/>
      </c>
      <c r="O23" s="267"/>
      <c r="P23" s="152">
        <f t="shared" si="4"/>
      </c>
      <c r="Q23" s="267"/>
    </row>
    <row r="24" spans="2:17" ht="35.25" customHeight="1">
      <c r="B24" s="655" t="s">
        <v>64</v>
      </c>
      <c r="C24" s="658"/>
      <c r="D24" s="658"/>
      <c r="E24" s="659"/>
      <c r="F24" s="71">
        <f t="shared" si="5"/>
      </c>
      <c r="G24" s="75">
        <f>IF(G13="","",G13-G14)</f>
      </c>
      <c r="H24" s="72">
        <f t="shared" si="0"/>
      </c>
      <c r="I24" s="76">
        <f>IF(I13="","",I13-I14)</f>
      </c>
      <c r="J24" s="71">
        <f t="shared" si="1"/>
      </c>
      <c r="K24" s="75">
        <f>IF(K13="","",K13-K14)</f>
      </c>
      <c r="L24" s="71">
        <f t="shared" si="2"/>
      </c>
      <c r="M24" s="75">
        <f>IF(M13="","",M13-M14)</f>
      </c>
      <c r="N24" s="71">
        <f t="shared" si="3"/>
      </c>
      <c r="O24" s="75">
        <f>IF(O13="","",O13-O14)</f>
      </c>
      <c r="P24" s="152">
        <f t="shared" si="4"/>
      </c>
      <c r="Q24" s="75">
        <f>IF(Q13="","",Q13-Q14)</f>
      </c>
    </row>
    <row r="25" spans="2:17" ht="35.25" customHeight="1">
      <c r="B25" s="655" t="s">
        <v>65</v>
      </c>
      <c r="C25" s="658"/>
      <c r="D25" s="658"/>
      <c r="E25" s="659"/>
      <c r="F25" s="71">
        <f t="shared" si="5"/>
      </c>
      <c r="G25" s="75">
        <f>IF(G13="","",G24+G20)</f>
      </c>
      <c r="H25" s="72">
        <f t="shared" si="0"/>
      </c>
      <c r="I25" s="76">
        <f>IF(I13="","",I24+I20)</f>
      </c>
      <c r="J25" s="71">
        <f t="shared" si="1"/>
      </c>
      <c r="K25" s="75">
        <f>IF(K13="","",K24+K20)</f>
      </c>
      <c r="L25" s="71">
        <f t="shared" si="2"/>
      </c>
      <c r="M25" s="75">
        <f>IF(M13="","",M24+M20)</f>
      </c>
      <c r="N25" s="71">
        <f t="shared" si="3"/>
      </c>
      <c r="O25" s="75">
        <f>IF(O13="","",O24+O20)</f>
      </c>
      <c r="P25" s="152">
        <f t="shared" si="4"/>
      </c>
      <c r="Q25" s="75">
        <f>IF(Q13="","",Q24+Q20)</f>
      </c>
    </row>
    <row r="26" spans="2:17" ht="35.25" customHeight="1">
      <c r="B26" s="651" t="s">
        <v>66</v>
      </c>
      <c r="C26" s="652"/>
      <c r="D26" s="652"/>
      <c r="E26" s="660"/>
      <c r="F26" s="71">
        <f t="shared" si="5"/>
      </c>
      <c r="G26" s="75">
        <f>IF(G13="","",G27+G29)</f>
      </c>
      <c r="H26" s="72">
        <f t="shared" si="0"/>
      </c>
      <c r="I26" s="76">
        <f>IF(I13="","",I27+I29)</f>
      </c>
      <c r="J26" s="71">
        <f>IF(OR($K$13="",$K$13=0),"",K26/$K$13)</f>
      </c>
      <c r="K26" s="75">
        <f>IF(K13="","",K27+K29)</f>
      </c>
      <c r="L26" s="71">
        <f t="shared" si="2"/>
      </c>
      <c r="M26" s="75">
        <f>IF(M13="","",M27+M29)</f>
      </c>
      <c r="N26" s="71">
        <f t="shared" si="3"/>
      </c>
      <c r="O26" s="75">
        <f>IF(O13="","",O27+O29)</f>
      </c>
      <c r="P26" s="152">
        <f t="shared" si="4"/>
      </c>
      <c r="Q26" s="75">
        <f>IF(Q13="","",Q27+Q29)</f>
      </c>
    </row>
    <row r="27" spans="2:24" ht="35.25" customHeight="1">
      <c r="B27" s="269"/>
      <c r="C27" s="651" t="s">
        <v>67</v>
      </c>
      <c r="D27" s="652"/>
      <c r="E27" s="660"/>
      <c r="F27" s="71">
        <f t="shared" si="5"/>
      </c>
      <c r="G27" s="275"/>
      <c r="H27" s="72">
        <f t="shared" si="0"/>
      </c>
      <c r="I27" s="276"/>
      <c r="J27" s="71">
        <f t="shared" si="1"/>
      </c>
      <c r="K27" s="275"/>
      <c r="L27" s="71">
        <f t="shared" si="2"/>
      </c>
      <c r="M27" s="275"/>
      <c r="N27" s="71">
        <f t="shared" si="3"/>
      </c>
      <c r="O27" s="275"/>
      <c r="P27" s="152">
        <f t="shared" si="4"/>
      </c>
      <c r="Q27" s="275"/>
      <c r="U27" s="277"/>
      <c r="V27" s="277"/>
      <c r="W27" s="277"/>
      <c r="X27" s="277"/>
    </row>
    <row r="28" spans="2:24" ht="35.25" customHeight="1">
      <c r="B28" s="269"/>
      <c r="C28" s="273"/>
      <c r="D28" s="655" t="s">
        <v>76</v>
      </c>
      <c r="E28" s="659"/>
      <c r="F28" s="71">
        <f t="shared" si="5"/>
      </c>
      <c r="G28" s="275"/>
      <c r="H28" s="72">
        <f t="shared" si="0"/>
      </c>
      <c r="I28" s="276"/>
      <c r="J28" s="71">
        <f t="shared" si="1"/>
      </c>
      <c r="K28" s="275"/>
      <c r="L28" s="71">
        <f t="shared" si="2"/>
      </c>
      <c r="M28" s="275"/>
      <c r="N28" s="71">
        <f t="shared" si="3"/>
      </c>
      <c r="O28" s="275"/>
      <c r="P28" s="152">
        <f t="shared" si="4"/>
      </c>
      <c r="Q28" s="275"/>
      <c r="U28" s="277"/>
      <c r="V28" s="277"/>
      <c r="W28" s="277"/>
      <c r="X28" s="277"/>
    </row>
    <row r="29" spans="2:24" ht="35.25" customHeight="1">
      <c r="B29" s="269"/>
      <c r="C29" s="651" t="s">
        <v>61</v>
      </c>
      <c r="D29" s="652"/>
      <c r="E29" s="660"/>
      <c r="F29" s="71">
        <f t="shared" si="5"/>
      </c>
      <c r="G29" s="75">
        <f>IF(G13="","",SUM(G30:G33))</f>
      </c>
      <c r="H29" s="72">
        <f t="shared" si="0"/>
      </c>
      <c r="I29" s="76">
        <f>IF(I13="","",SUM(I30:I33))</f>
      </c>
      <c r="J29" s="71">
        <f t="shared" si="1"/>
      </c>
      <c r="K29" s="75">
        <f>IF(K13="","",SUM(K30:K33))</f>
      </c>
      <c r="L29" s="71">
        <f t="shared" si="2"/>
      </c>
      <c r="M29" s="75">
        <f>IF(M13="","",SUM(M30:M33))</f>
      </c>
      <c r="N29" s="71">
        <f t="shared" si="3"/>
      </c>
      <c r="O29" s="75">
        <f>IF(O13="","",SUM(O30:O33))</f>
      </c>
      <c r="P29" s="152">
        <f t="shared" si="4"/>
      </c>
      <c r="Q29" s="75">
        <f>IF(Q13="","",SUM(Q30:Q33))</f>
      </c>
      <c r="U29" s="277"/>
      <c r="V29" s="277"/>
      <c r="W29" s="277"/>
      <c r="X29" s="277"/>
    </row>
    <row r="30" spans="2:24" ht="35.25" customHeight="1">
      <c r="B30" s="269"/>
      <c r="C30" s="272"/>
      <c r="D30" s="661" t="s">
        <v>89</v>
      </c>
      <c r="E30" s="662"/>
      <c r="F30" s="71">
        <f t="shared" si="5"/>
      </c>
      <c r="G30" s="275"/>
      <c r="H30" s="72">
        <f t="shared" si="0"/>
      </c>
      <c r="I30" s="276"/>
      <c r="J30" s="71">
        <f t="shared" si="1"/>
      </c>
      <c r="K30" s="275"/>
      <c r="L30" s="71">
        <f t="shared" si="2"/>
      </c>
      <c r="M30" s="275"/>
      <c r="N30" s="71">
        <f t="shared" si="3"/>
      </c>
      <c r="O30" s="275"/>
      <c r="P30" s="152">
        <f t="shared" si="4"/>
      </c>
      <c r="Q30" s="275"/>
      <c r="U30" s="277"/>
      <c r="V30" s="277"/>
      <c r="W30" s="277"/>
      <c r="X30" s="277"/>
    </row>
    <row r="31" spans="2:24" ht="35.25" customHeight="1">
      <c r="B31" s="269"/>
      <c r="C31" s="272"/>
      <c r="D31" s="661" t="s">
        <v>19</v>
      </c>
      <c r="E31" s="662"/>
      <c r="F31" s="71">
        <f t="shared" si="5"/>
      </c>
      <c r="G31" s="275"/>
      <c r="H31" s="72">
        <f t="shared" si="0"/>
      </c>
      <c r="I31" s="276"/>
      <c r="J31" s="71">
        <f t="shared" si="1"/>
      </c>
      <c r="K31" s="275"/>
      <c r="L31" s="71">
        <f t="shared" si="2"/>
      </c>
      <c r="M31" s="275"/>
      <c r="N31" s="71">
        <f t="shared" si="3"/>
      </c>
      <c r="O31" s="275"/>
      <c r="P31" s="152">
        <f t="shared" si="4"/>
      </c>
      <c r="Q31" s="275"/>
      <c r="U31" s="277"/>
      <c r="V31" s="277"/>
      <c r="W31" s="277"/>
      <c r="X31" s="277"/>
    </row>
    <row r="32" spans="2:24" ht="35.25" customHeight="1">
      <c r="B32" s="269"/>
      <c r="C32" s="272"/>
      <c r="D32" s="661" t="s">
        <v>20</v>
      </c>
      <c r="E32" s="662"/>
      <c r="F32" s="71">
        <f t="shared" si="5"/>
      </c>
      <c r="G32" s="275"/>
      <c r="H32" s="72">
        <f t="shared" si="0"/>
      </c>
      <c r="I32" s="276"/>
      <c r="J32" s="71">
        <f t="shared" si="1"/>
      </c>
      <c r="K32" s="275"/>
      <c r="L32" s="71">
        <f t="shared" si="2"/>
      </c>
      <c r="M32" s="275"/>
      <c r="N32" s="71">
        <f t="shared" si="3"/>
      </c>
      <c r="O32" s="275"/>
      <c r="P32" s="152">
        <f t="shared" si="4"/>
      </c>
      <c r="Q32" s="275"/>
      <c r="U32" s="277"/>
      <c r="V32" s="277"/>
      <c r="W32" s="277"/>
      <c r="X32" s="277"/>
    </row>
    <row r="33" spans="2:24" ht="35.25" customHeight="1">
      <c r="B33" s="269"/>
      <c r="C33" s="272"/>
      <c r="D33" s="663" t="s">
        <v>74</v>
      </c>
      <c r="E33" s="664"/>
      <c r="F33" s="71">
        <f t="shared" si="5"/>
      </c>
      <c r="G33" s="275"/>
      <c r="H33" s="72">
        <f t="shared" si="0"/>
      </c>
      <c r="I33" s="276"/>
      <c r="J33" s="71">
        <f t="shared" si="1"/>
      </c>
      <c r="K33" s="275"/>
      <c r="L33" s="71">
        <f t="shared" si="2"/>
      </c>
      <c r="M33" s="275"/>
      <c r="N33" s="71">
        <f t="shared" si="3"/>
      </c>
      <c r="O33" s="275"/>
      <c r="P33" s="152">
        <f t="shared" si="4"/>
      </c>
      <c r="Q33" s="275"/>
      <c r="U33" s="277"/>
      <c r="V33" s="277"/>
      <c r="W33" s="277"/>
      <c r="X33" s="277"/>
    </row>
    <row r="34" spans="2:24" ht="35.25" customHeight="1">
      <c r="B34" s="655" t="s">
        <v>21</v>
      </c>
      <c r="C34" s="658"/>
      <c r="D34" s="658"/>
      <c r="E34" s="659"/>
      <c r="F34" s="71">
        <f t="shared" si="5"/>
      </c>
      <c r="G34" s="75">
        <f>IF(G13="","",G24-G26)</f>
      </c>
      <c r="H34" s="72">
        <f t="shared" si="0"/>
      </c>
      <c r="I34" s="76">
        <f>IF(I13="","",I24-I26)</f>
      </c>
      <c r="J34" s="71">
        <f t="shared" si="1"/>
      </c>
      <c r="K34" s="75">
        <f>IF(K13="","",K24-K26)</f>
      </c>
      <c r="L34" s="71">
        <f t="shared" si="2"/>
      </c>
      <c r="M34" s="75">
        <f>IF(M13="","",M24-M26)</f>
      </c>
      <c r="N34" s="71">
        <f t="shared" si="3"/>
      </c>
      <c r="O34" s="75">
        <f>IF(O13="","",O24-O26)</f>
      </c>
      <c r="P34" s="152">
        <f t="shared" si="4"/>
      </c>
      <c r="Q34" s="75">
        <f>IF(Q13="","",Q24-Q26)</f>
      </c>
      <c r="U34" s="277"/>
      <c r="V34" s="277"/>
      <c r="W34" s="277"/>
      <c r="X34" s="277"/>
    </row>
    <row r="35" spans="2:24" ht="35.25" customHeight="1">
      <c r="B35" s="655" t="s">
        <v>22</v>
      </c>
      <c r="C35" s="658"/>
      <c r="D35" s="658"/>
      <c r="E35" s="659"/>
      <c r="F35" s="71">
        <f t="shared" si="5"/>
      </c>
      <c r="G35" s="275"/>
      <c r="H35" s="72">
        <f t="shared" si="0"/>
      </c>
      <c r="I35" s="276"/>
      <c r="J35" s="71">
        <f t="shared" si="1"/>
      </c>
      <c r="K35" s="275"/>
      <c r="L35" s="71">
        <f t="shared" si="2"/>
      </c>
      <c r="M35" s="275"/>
      <c r="N35" s="71">
        <f t="shared" si="3"/>
      </c>
      <c r="O35" s="275"/>
      <c r="P35" s="152">
        <f t="shared" si="4"/>
      </c>
      <c r="Q35" s="275"/>
      <c r="U35" s="277"/>
      <c r="V35" s="277"/>
      <c r="W35" s="277"/>
      <c r="X35" s="277"/>
    </row>
    <row r="36" spans="2:24" ht="35.25" customHeight="1">
      <c r="B36" s="655" t="s">
        <v>23</v>
      </c>
      <c r="C36" s="658"/>
      <c r="D36" s="658"/>
      <c r="E36" s="659"/>
      <c r="F36" s="71">
        <f t="shared" si="5"/>
      </c>
      <c r="G36" s="275"/>
      <c r="H36" s="72">
        <f t="shared" si="0"/>
      </c>
      <c r="I36" s="276"/>
      <c r="J36" s="71">
        <f t="shared" si="1"/>
      </c>
      <c r="K36" s="275"/>
      <c r="L36" s="71">
        <f t="shared" si="2"/>
      </c>
      <c r="M36" s="275"/>
      <c r="N36" s="71">
        <f t="shared" si="3"/>
      </c>
      <c r="O36" s="275"/>
      <c r="P36" s="152">
        <f t="shared" si="4"/>
      </c>
      <c r="Q36" s="275"/>
      <c r="U36" s="277"/>
      <c r="V36" s="277"/>
      <c r="W36" s="277"/>
      <c r="X36" s="277"/>
    </row>
    <row r="37" spans="2:24" ht="35.25" customHeight="1">
      <c r="B37" s="655" t="s">
        <v>24</v>
      </c>
      <c r="C37" s="658"/>
      <c r="D37" s="658"/>
      <c r="E37" s="659"/>
      <c r="F37" s="71">
        <f t="shared" si="5"/>
      </c>
      <c r="G37" s="275"/>
      <c r="H37" s="72">
        <f t="shared" si="0"/>
      </c>
      <c r="I37" s="276"/>
      <c r="J37" s="71">
        <f t="shared" si="1"/>
      </c>
      <c r="K37" s="275"/>
      <c r="L37" s="71">
        <f t="shared" si="2"/>
      </c>
      <c r="M37" s="275"/>
      <c r="N37" s="71">
        <f t="shared" si="3"/>
      </c>
      <c r="O37" s="275"/>
      <c r="P37" s="152">
        <f t="shared" si="4"/>
      </c>
      <c r="Q37" s="275"/>
      <c r="U37" s="277"/>
      <c r="V37" s="277"/>
      <c r="W37" s="277"/>
      <c r="X37" s="277"/>
    </row>
    <row r="38" spans="2:26" ht="35.25" customHeight="1">
      <c r="B38" s="655" t="s">
        <v>25</v>
      </c>
      <c r="C38" s="665"/>
      <c r="D38" s="665"/>
      <c r="E38" s="650"/>
      <c r="F38" s="71">
        <f t="shared" si="5"/>
      </c>
      <c r="G38" s="75">
        <f>IF(G13="","",G34-G35+G36+G37)</f>
      </c>
      <c r="H38" s="72">
        <f t="shared" si="0"/>
      </c>
      <c r="I38" s="76">
        <f>IF(I13="","",I34-I35+I36+I37)</f>
      </c>
      <c r="J38" s="71">
        <f t="shared" si="1"/>
      </c>
      <c r="K38" s="75">
        <f>IF(K13="","",K34-K35+K36+K37)</f>
      </c>
      <c r="L38" s="71">
        <f t="shared" si="2"/>
      </c>
      <c r="M38" s="75">
        <f>IF(M13="","",M34-M35+M36+M37)</f>
      </c>
      <c r="N38" s="71">
        <f t="shared" si="3"/>
      </c>
      <c r="O38" s="75">
        <f>IF(O13="","",O34-O35+O36+O37)</f>
      </c>
      <c r="P38" s="152">
        <f t="shared" si="4"/>
      </c>
      <c r="Q38" s="75">
        <f>IF(Q13="","",Q34-Q35+Q36+Q37)</f>
      </c>
      <c r="U38" s="277"/>
      <c r="V38" s="277"/>
      <c r="W38" s="277"/>
      <c r="X38" s="277"/>
      <c r="Y38" s="277"/>
      <c r="Z38" s="277"/>
    </row>
    <row r="39" spans="2:26" ht="35.25" customHeight="1">
      <c r="B39" s="655" t="s">
        <v>65</v>
      </c>
      <c r="C39" s="656"/>
      <c r="D39" s="656"/>
      <c r="E39" s="657"/>
      <c r="F39" s="71">
        <f t="shared" si="5"/>
      </c>
      <c r="G39" s="77">
        <f>IF(G13="","",G38+G43)</f>
      </c>
      <c r="H39" s="72">
        <f t="shared" si="0"/>
      </c>
      <c r="I39" s="78">
        <f>IF(I13="","",I38+I43)</f>
      </c>
      <c r="J39" s="71">
        <f t="shared" si="1"/>
      </c>
      <c r="K39" s="77">
        <f>IF(K13="","",K38+K43)</f>
      </c>
      <c r="L39" s="71">
        <f t="shared" si="2"/>
      </c>
      <c r="M39" s="77">
        <f>IF(M13="","",M38+M43)</f>
      </c>
      <c r="N39" s="71">
        <f t="shared" si="3"/>
      </c>
      <c r="O39" s="77">
        <f>IF(O13="","",O38+O43)</f>
      </c>
      <c r="P39" s="152">
        <f t="shared" si="4"/>
      </c>
      <c r="Q39" s="77">
        <f>IF(Q13="","",Q38+Q43)</f>
      </c>
      <c r="U39" s="277"/>
      <c r="V39" s="277"/>
      <c r="W39" s="277"/>
      <c r="X39" s="277"/>
      <c r="Y39" s="277"/>
      <c r="Z39" s="277"/>
    </row>
    <row r="40" spans="2:26" ht="35.25" customHeight="1">
      <c r="B40" s="655" t="s">
        <v>26</v>
      </c>
      <c r="C40" s="658"/>
      <c r="D40" s="658"/>
      <c r="E40" s="659"/>
      <c r="F40" s="71">
        <f t="shared" si="5"/>
      </c>
      <c r="G40" s="278"/>
      <c r="H40" s="72">
        <f t="shared" si="0"/>
      </c>
      <c r="I40" s="279"/>
      <c r="J40" s="71">
        <f t="shared" si="1"/>
      </c>
      <c r="K40" s="278"/>
      <c r="L40" s="71">
        <f t="shared" si="2"/>
      </c>
      <c r="M40" s="278"/>
      <c r="N40" s="71">
        <f t="shared" si="3"/>
      </c>
      <c r="O40" s="278"/>
      <c r="P40" s="152">
        <f t="shared" si="4"/>
      </c>
      <c r="Q40" s="278"/>
      <c r="U40" s="277"/>
      <c r="V40" s="277"/>
      <c r="W40" s="277"/>
      <c r="X40" s="277"/>
      <c r="Y40" s="277"/>
      <c r="Z40" s="277"/>
    </row>
    <row r="41" spans="2:24" ht="35.25" customHeight="1">
      <c r="B41" s="655" t="s">
        <v>68</v>
      </c>
      <c r="C41" s="658"/>
      <c r="D41" s="658"/>
      <c r="E41" s="659"/>
      <c r="F41" s="71">
        <f t="shared" si="5"/>
      </c>
      <c r="G41" s="278"/>
      <c r="H41" s="72">
        <f t="shared" si="0"/>
      </c>
      <c r="I41" s="279"/>
      <c r="J41" s="71">
        <f t="shared" si="1"/>
      </c>
      <c r="K41" s="278"/>
      <c r="L41" s="71">
        <f t="shared" si="2"/>
      </c>
      <c r="M41" s="278"/>
      <c r="N41" s="71">
        <f t="shared" si="3"/>
      </c>
      <c r="O41" s="278"/>
      <c r="P41" s="152">
        <f t="shared" si="4"/>
      </c>
      <c r="Q41" s="278"/>
      <c r="U41" s="277"/>
      <c r="V41" s="277"/>
      <c r="W41" s="277"/>
      <c r="X41" s="277"/>
    </row>
    <row r="42" spans="2:24" ht="35.25" customHeight="1">
      <c r="B42" s="655" t="s">
        <v>28</v>
      </c>
      <c r="C42" s="658"/>
      <c r="D42" s="658"/>
      <c r="E42" s="659"/>
      <c r="F42" s="71">
        <f t="shared" si="5"/>
      </c>
      <c r="G42" s="77">
        <f>IF(G13="","",G38+G40-G41)</f>
      </c>
      <c r="H42" s="72">
        <f t="shared" si="0"/>
      </c>
      <c r="I42" s="78">
        <f>IF(I13="","",I38+I40-I41)</f>
      </c>
      <c r="J42" s="71">
        <f t="shared" si="1"/>
      </c>
      <c r="K42" s="75">
        <f>IF(K13="","",K38+K40-K41)</f>
      </c>
      <c r="L42" s="71">
        <f t="shared" si="2"/>
      </c>
      <c r="M42" s="75">
        <f>IF(M13="","",M38+M40-M41)</f>
      </c>
      <c r="N42" s="71">
        <f t="shared" si="3"/>
      </c>
      <c r="O42" s="75">
        <f>IF(O13="","",O38+O40-O41)</f>
      </c>
      <c r="P42" s="152">
        <f t="shared" si="4"/>
      </c>
      <c r="Q42" s="75">
        <f>IF(Q13="","",Q38+Q40-Q41)</f>
      </c>
      <c r="U42" s="277"/>
      <c r="V42" s="277"/>
      <c r="W42" s="277"/>
      <c r="X42" s="277"/>
    </row>
    <row r="43" spans="2:24" ht="42.75" customHeight="1" thickBot="1">
      <c r="B43" s="681" t="s">
        <v>90</v>
      </c>
      <c r="C43" s="682"/>
      <c r="D43" s="682"/>
      <c r="E43" s="683"/>
      <c r="F43" s="71">
        <f t="shared" si="5"/>
      </c>
      <c r="G43" s="77">
        <f>IF(G13="","",G20+G30)</f>
      </c>
      <c r="H43" s="72">
        <f t="shared" si="0"/>
      </c>
      <c r="I43" s="79">
        <f>IF(I13="","",I20+I30)</f>
      </c>
      <c r="J43" s="71">
        <f t="shared" si="1"/>
      </c>
      <c r="K43" s="153">
        <f>IF(K13="","",K20+K30)</f>
      </c>
      <c r="L43" s="71">
        <f t="shared" si="2"/>
      </c>
      <c r="M43" s="153">
        <f>IF(M13="","",M20+M30)</f>
      </c>
      <c r="N43" s="71">
        <f t="shared" si="3"/>
      </c>
      <c r="O43" s="153">
        <f>IF(O13="","",O20+O30)</f>
      </c>
      <c r="P43" s="152">
        <f t="shared" si="4"/>
      </c>
      <c r="Q43" s="153">
        <f>IF(Q13="","",Q20+Q30)</f>
      </c>
      <c r="U43" s="277"/>
      <c r="V43" s="277"/>
      <c r="W43" s="277"/>
      <c r="X43" s="277"/>
    </row>
    <row r="44" spans="2:24" ht="35.25" customHeight="1" thickTop="1">
      <c r="B44" s="678" t="s">
        <v>29</v>
      </c>
      <c r="C44" s="679"/>
      <c r="D44" s="679"/>
      <c r="E44" s="680"/>
      <c r="F44" s="280"/>
      <c r="G44" s="485"/>
      <c r="H44" s="281"/>
      <c r="I44" s="486"/>
      <c r="J44" s="282"/>
      <c r="K44" s="487"/>
      <c r="L44" s="282"/>
      <c r="M44" s="487"/>
      <c r="N44" s="282"/>
      <c r="O44" s="487"/>
      <c r="P44" s="283"/>
      <c r="Q44" s="487"/>
      <c r="U44" s="277"/>
      <c r="V44" s="277"/>
      <c r="W44" s="277"/>
      <c r="X44" s="277"/>
    </row>
    <row r="45" spans="2:24" ht="48.75" customHeight="1">
      <c r="B45" s="284" t="s">
        <v>87</v>
      </c>
      <c r="C45" s="285"/>
      <c r="D45" s="285"/>
      <c r="E45" s="285"/>
      <c r="F45" s="286"/>
      <c r="G45" s="287"/>
      <c r="H45" s="288"/>
      <c r="I45" s="289"/>
      <c r="J45" s="288"/>
      <c r="K45" s="288"/>
      <c r="L45" s="288"/>
      <c r="M45" s="288"/>
      <c r="N45" s="288"/>
      <c r="O45" s="288"/>
      <c r="P45" s="288"/>
      <c r="Q45" s="288"/>
      <c r="U45" s="277"/>
      <c r="V45" s="277"/>
      <c r="W45" s="277"/>
      <c r="X45" s="277"/>
    </row>
    <row r="46" spans="2:24" ht="43.5" customHeight="1">
      <c r="B46" s="290" t="s">
        <v>82</v>
      </c>
      <c r="C46" s="291"/>
      <c r="D46" s="291"/>
      <c r="E46" s="291"/>
      <c r="F46" s="257"/>
      <c r="G46" s="291"/>
      <c r="H46" s="291"/>
      <c r="I46" s="257"/>
      <c r="J46" s="257"/>
      <c r="K46" s="257"/>
      <c r="L46" s="257"/>
      <c r="M46" s="257"/>
      <c r="N46" s="257"/>
      <c r="O46" s="257"/>
      <c r="P46" s="257"/>
      <c r="Q46" s="257"/>
      <c r="U46" s="277"/>
      <c r="V46" s="277"/>
      <c r="W46" s="277"/>
      <c r="X46" s="277"/>
    </row>
    <row r="47" spans="1:24" ht="31.5" customHeight="1">
      <c r="A47" s="292"/>
      <c r="B47" s="651" t="s">
        <v>69</v>
      </c>
      <c r="C47" s="652"/>
      <c r="D47" s="652"/>
      <c r="E47" s="652"/>
      <c r="F47" s="644" t="s">
        <v>79</v>
      </c>
      <c r="G47" s="650"/>
      <c r="H47" s="633" t="s">
        <v>78</v>
      </c>
      <c r="I47" s="633"/>
      <c r="J47" s="633"/>
      <c r="K47" s="633"/>
      <c r="L47" s="633"/>
      <c r="M47" s="633"/>
      <c r="N47" s="633"/>
      <c r="O47" s="633"/>
      <c r="P47" s="633"/>
      <c r="Q47" s="634"/>
      <c r="U47" s="277"/>
      <c r="V47" s="277"/>
      <c r="W47" s="277"/>
      <c r="X47" s="277"/>
    </row>
    <row r="48" spans="1:24" ht="31.5" customHeight="1">
      <c r="A48" s="277"/>
      <c r="B48" s="653"/>
      <c r="C48" s="654"/>
      <c r="D48" s="654"/>
      <c r="E48" s="654"/>
      <c r="F48" s="626" t="str">
        <f>G12</f>
        <v>／　期</v>
      </c>
      <c r="G48" s="627"/>
      <c r="H48" s="638" t="str">
        <f>I12</f>
        <v>／　期</v>
      </c>
      <c r="I48" s="638"/>
      <c r="J48" s="626" t="str">
        <f>K12</f>
        <v>／　期</v>
      </c>
      <c r="K48" s="627"/>
      <c r="L48" s="626" t="str">
        <f>M12</f>
        <v>／　期</v>
      </c>
      <c r="M48" s="627"/>
      <c r="N48" s="626" t="str">
        <f>O12</f>
        <v>／　期</v>
      </c>
      <c r="O48" s="627"/>
      <c r="P48" s="638" t="str">
        <f>Q12</f>
        <v>／　期</v>
      </c>
      <c r="Q48" s="627"/>
      <c r="U48" s="277"/>
      <c r="V48" s="277"/>
      <c r="W48" s="277"/>
      <c r="X48" s="277"/>
    </row>
    <row r="49" spans="1:24" ht="37.5" customHeight="1">
      <c r="A49" s="277"/>
      <c r="B49" s="646" t="s">
        <v>48</v>
      </c>
      <c r="C49" s="640"/>
      <c r="D49" s="641"/>
      <c r="E49" s="641"/>
      <c r="F49" s="642"/>
      <c r="G49" s="643"/>
      <c r="H49" s="635"/>
      <c r="I49" s="635"/>
      <c r="J49" s="620"/>
      <c r="K49" s="621"/>
      <c r="L49" s="620"/>
      <c r="M49" s="621"/>
      <c r="N49" s="620"/>
      <c r="O49" s="621"/>
      <c r="P49" s="635"/>
      <c r="Q49" s="621"/>
      <c r="U49" s="277"/>
      <c r="V49" s="277"/>
      <c r="W49" s="277"/>
      <c r="X49" s="277"/>
    </row>
    <row r="50" spans="1:17" ht="37.5" customHeight="1">
      <c r="A50" s="277"/>
      <c r="B50" s="647"/>
      <c r="C50" s="640"/>
      <c r="D50" s="641"/>
      <c r="E50" s="641"/>
      <c r="F50" s="642"/>
      <c r="G50" s="643"/>
      <c r="H50" s="635"/>
      <c r="I50" s="635"/>
      <c r="J50" s="620"/>
      <c r="K50" s="621"/>
      <c r="L50" s="620"/>
      <c r="M50" s="621"/>
      <c r="N50" s="620"/>
      <c r="O50" s="621"/>
      <c r="P50" s="635"/>
      <c r="Q50" s="621"/>
    </row>
    <row r="51" spans="1:17" ht="37.5" customHeight="1">
      <c r="A51" s="277"/>
      <c r="B51" s="647"/>
      <c r="C51" s="640"/>
      <c r="D51" s="641"/>
      <c r="E51" s="641"/>
      <c r="F51" s="642"/>
      <c r="G51" s="643"/>
      <c r="H51" s="635"/>
      <c r="I51" s="635"/>
      <c r="J51" s="620"/>
      <c r="K51" s="621"/>
      <c r="L51" s="620"/>
      <c r="M51" s="621"/>
      <c r="N51" s="620"/>
      <c r="O51" s="621"/>
      <c r="P51" s="635"/>
      <c r="Q51" s="621"/>
    </row>
    <row r="52" spans="1:17" ht="37.5" customHeight="1">
      <c r="A52" s="277"/>
      <c r="B52" s="647"/>
      <c r="C52" s="640"/>
      <c r="D52" s="641"/>
      <c r="E52" s="641"/>
      <c r="F52" s="642"/>
      <c r="G52" s="643"/>
      <c r="H52" s="635"/>
      <c r="I52" s="635"/>
      <c r="J52" s="620"/>
      <c r="K52" s="621"/>
      <c r="L52" s="620"/>
      <c r="M52" s="621"/>
      <c r="N52" s="620"/>
      <c r="O52" s="621"/>
      <c r="P52" s="635"/>
      <c r="Q52" s="621"/>
    </row>
    <row r="53" spans="1:17" ht="37.5" customHeight="1">
      <c r="A53" s="277"/>
      <c r="B53" s="647"/>
      <c r="C53" s="641"/>
      <c r="D53" s="641"/>
      <c r="E53" s="641"/>
      <c r="F53" s="642"/>
      <c r="G53" s="643"/>
      <c r="H53" s="635"/>
      <c r="I53" s="635"/>
      <c r="J53" s="620"/>
      <c r="K53" s="621"/>
      <c r="L53" s="620"/>
      <c r="M53" s="621"/>
      <c r="N53" s="620"/>
      <c r="O53" s="621"/>
      <c r="P53" s="635"/>
      <c r="Q53" s="621"/>
    </row>
    <row r="54" spans="1:17" ht="37.5" customHeight="1">
      <c r="A54" s="277"/>
      <c r="B54" s="648"/>
      <c r="C54" s="649" t="s">
        <v>70</v>
      </c>
      <c r="D54" s="649"/>
      <c r="E54" s="649"/>
      <c r="F54" s="673"/>
      <c r="G54" s="674"/>
      <c r="H54" s="635"/>
      <c r="I54" s="635"/>
      <c r="J54" s="620"/>
      <c r="K54" s="621"/>
      <c r="L54" s="620"/>
      <c r="M54" s="621"/>
      <c r="N54" s="620"/>
      <c r="O54" s="621"/>
      <c r="P54" s="635"/>
      <c r="Q54" s="621"/>
    </row>
    <row r="55" spans="2:17" ht="37.5" customHeight="1">
      <c r="B55" s="646" t="s">
        <v>71</v>
      </c>
      <c r="C55" s="675"/>
      <c r="D55" s="676"/>
      <c r="E55" s="676"/>
      <c r="F55" s="642"/>
      <c r="G55" s="643"/>
      <c r="H55" s="635"/>
      <c r="I55" s="635"/>
      <c r="J55" s="620"/>
      <c r="K55" s="621"/>
      <c r="L55" s="620"/>
      <c r="M55" s="621"/>
      <c r="N55" s="620"/>
      <c r="O55" s="621"/>
      <c r="P55" s="635"/>
      <c r="Q55" s="621"/>
    </row>
    <row r="56" spans="2:17" ht="37.5" customHeight="1">
      <c r="B56" s="647"/>
      <c r="C56" s="688"/>
      <c r="D56" s="689"/>
      <c r="E56" s="689"/>
      <c r="F56" s="642"/>
      <c r="G56" s="643"/>
      <c r="H56" s="635"/>
      <c r="I56" s="635"/>
      <c r="J56" s="620"/>
      <c r="K56" s="621"/>
      <c r="L56" s="620"/>
      <c r="M56" s="621"/>
      <c r="N56" s="620"/>
      <c r="O56" s="621"/>
      <c r="P56" s="635"/>
      <c r="Q56" s="621"/>
    </row>
    <row r="57" spans="2:17" ht="37.5" customHeight="1">
      <c r="B57" s="648"/>
      <c r="C57" s="687" t="s">
        <v>70</v>
      </c>
      <c r="D57" s="649"/>
      <c r="E57" s="649"/>
      <c r="F57" s="642"/>
      <c r="G57" s="643"/>
      <c r="H57" s="635"/>
      <c r="I57" s="635"/>
      <c r="J57" s="620"/>
      <c r="K57" s="621"/>
      <c r="L57" s="620"/>
      <c r="M57" s="621"/>
      <c r="N57" s="620"/>
      <c r="O57" s="621"/>
      <c r="P57" s="635"/>
      <c r="Q57" s="621"/>
    </row>
    <row r="58" spans="2:17" ht="37.5" customHeight="1" thickBot="1">
      <c r="B58" s="293"/>
      <c r="C58" s="686" t="s">
        <v>72</v>
      </c>
      <c r="D58" s="686"/>
      <c r="E58" s="686"/>
      <c r="F58" s="622">
        <f>IF(F54="","",F54+F57)</f>
      </c>
      <c r="G58" s="623"/>
      <c r="H58" s="639">
        <f>IF(H54="","",H54+H57)</f>
      </c>
      <c r="I58" s="639"/>
      <c r="J58" s="622">
        <f>IF(J54="","",J54+J57)</f>
      </c>
      <c r="K58" s="623"/>
      <c r="L58" s="622">
        <f>IF(L54="","",L54+L57)</f>
      </c>
      <c r="M58" s="623"/>
      <c r="N58" s="622">
        <f>IF(N54="","",N54+N57)</f>
      </c>
      <c r="O58" s="623"/>
      <c r="P58" s="639">
        <f>IF(P54="","",P54+P57)</f>
      </c>
      <c r="Q58" s="623"/>
    </row>
    <row r="59" spans="2:17" ht="45.75" customHeight="1" thickTop="1">
      <c r="B59" s="684" t="s">
        <v>73</v>
      </c>
      <c r="C59" s="685"/>
      <c r="D59" s="685"/>
      <c r="E59" s="685"/>
      <c r="F59" s="624">
        <f>IF(G13="","",IF(G62&lt;=0,"長期",F54/G62))</f>
      </c>
      <c r="G59" s="625"/>
      <c r="H59" s="677">
        <f>IF(I13="","",IF(I62&lt;=0,"長期",H54/I62))</f>
      </c>
      <c r="I59" s="677"/>
      <c r="J59" s="624">
        <f>IF(K13="","",IF(K62&lt;=0,"長期",J54/K62))</f>
      </c>
      <c r="K59" s="625"/>
      <c r="L59" s="624">
        <f>IF(M13="","",IF(M62&lt;=0,"長期",L54/M62))</f>
      </c>
      <c r="M59" s="625"/>
      <c r="N59" s="624">
        <f>IF(O13="","",IF(O62&lt;=0,"長期",N54/O62))</f>
      </c>
      <c r="O59" s="625"/>
      <c r="P59" s="677">
        <f>IF(Q13="","",IF(Q62&lt;=0,"長期",P54/Q62))</f>
      </c>
      <c r="Q59" s="625"/>
    </row>
    <row r="60" ht="46.5" customHeight="1">
      <c r="B60" s="294" t="s">
        <v>86</v>
      </c>
    </row>
    <row r="61" ht="43.5" customHeight="1"/>
    <row r="62" spans="2:17" ht="43.5" customHeight="1">
      <c r="B62" s="295" t="s">
        <v>284</v>
      </c>
      <c r="G62" s="296" t="e">
        <f>IF(G38&lt;=0,G39,ROUND(G38/2+G43,1))</f>
        <v>#VALUE!</v>
      </c>
      <c r="I62" s="296" t="e">
        <f>IF(I38&lt;=0,I39,ROUND(I38/2+I43,1))</f>
        <v>#VALUE!</v>
      </c>
      <c r="K62" s="296" t="e">
        <f>IF(K38&lt;=0,K39,ROUND(K38/2+K43,1))</f>
        <v>#VALUE!</v>
      </c>
      <c r="M62" s="296" t="e">
        <f>IF(M38&lt;=0,M39,ROUND(M38/2+M43,1))</f>
        <v>#VALUE!</v>
      </c>
      <c r="O62" s="296" t="e">
        <f>IF(O38&lt;=0,O39,ROUND(O38/2+O43,1))</f>
        <v>#VALUE!</v>
      </c>
      <c r="Q62" s="296" t="e">
        <f>IF(Q38&lt;=0,Q39,ROUND(Q38/2+Q43,1))</f>
        <v>#VALUE!</v>
      </c>
    </row>
    <row r="63" ht="43.5" customHeight="1"/>
    <row r="64" spans="2:17" ht="43.5" customHeight="1">
      <c r="B64" s="521" t="s">
        <v>289</v>
      </c>
      <c r="C64" s="314"/>
      <c r="D64" s="314"/>
      <c r="E64" s="314"/>
      <c r="F64" s="312"/>
      <c r="G64" s="522">
        <f>SUM(G15:G17)</f>
        <v>0</v>
      </c>
      <c r="H64" s="296"/>
      <c r="I64" s="522">
        <f>SUM(I15:I17)</f>
        <v>0</v>
      </c>
      <c r="J64" s="296"/>
      <c r="K64" s="522">
        <f>SUM(K15:K17)</f>
        <v>0</v>
      </c>
      <c r="L64" s="296"/>
      <c r="M64" s="522">
        <f>SUM(M15:M17)</f>
        <v>0</v>
      </c>
      <c r="N64" s="296"/>
      <c r="O64" s="522">
        <f>SUM(O15:O17)</f>
        <v>0</v>
      </c>
      <c r="P64" s="296"/>
      <c r="Q64" s="522">
        <f>SUM(Q15:Q17)</f>
        <v>0</v>
      </c>
    </row>
    <row r="65" ht="43.5" customHeight="1"/>
  </sheetData>
  <sheetProtection/>
  <mergeCells count="125">
    <mergeCell ref="C56:E56"/>
    <mergeCell ref="C49:E49"/>
    <mergeCell ref="C50:E50"/>
    <mergeCell ref="C18:E18"/>
    <mergeCell ref="D21:E21"/>
    <mergeCell ref="C19:E19"/>
    <mergeCell ref="D20:E20"/>
    <mergeCell ref="B25:E25"/>
    <mergeCell ref="B24:E24"/>
    <mergeCell ref="C29:E29"/>
    <mergeCell ref="C58:E58"/>
    <mergeCell ref="N59:O59"/>
    <mergeCell ref="F57:G57"/>
    <mergeCell ref="F58:G58"/>
    <mergeCell ref="C57:E57"/>
    <mergeCell ref="H58:I58"/>
    <mergeCell ref="N58:O58"/>
    <mergeCell ref="H57:I57"/>
    <mergeCell ref="L58:M58"/>
    <mergeCell ref="L59:M59"/>
    <mergeCell ref="P59:Q59"/>
    <mergeCell ref="B42:E42"/>
    <mergeCell ref="B44:E44"/>
    <mergeCell ref="B55:B57"/>
    <mergeCell ref="F55:G55"/>
    <mergeCell ref="H52:I52"/>
    <mergeCell ref="H59:I59"/>
    <mergeCell ref="B43:E43"/>
    <mergeCell ref="B59:E59"/>
    <mergeCell ref="F59:G59"/>
    <mergeCell ref="F56:G56"/>
    <mergeCell ref="B41:E41"/>
    <mergeCell ref="B36:E36"/>
    <mergeCell ref="D22:E22"/>
    <mergeCell ref="D28:E28"/>
    <mergeCell ref="B26:E26"/>
    <mergeCell ref="C23:E23"/>
    <mergeCell ref="F54:G54"/>
    <mergeCell ref="C55:E55"/>
    <mergeCell ref="C53:E53"/>
    <mergeCell ref="B11:E12"/>
    <mergeCell ref="C15:E15"/>
    <mergeCell ref="C16:E16"/>
    <mergeCell ref="B13:E13"/>
    <mergeCell ref="B14:E14"/>
    <mergeCell ref="C17:E17"/>
    <mergeCell ref="B37:E37"/>
    <mergeCell ref="B40:E40"/>
    <mergeCell ref="C27:E27"/>
    <mergeCell ref="D30:E30"/>
    <mergeCell ref="D33:E33"/>
    <mergeCell ref="B35:E35"/>
    <mergeCell ref="B38:E38"/>
    <mergeCell ref="B34:E34"/>
    <mergeCell ref="D32:E32"/>
    <mergeCell ref="D31:E31"/>
    <mergeCell ref="F48:G48"/>
    <mergeCell ref="F11:G11"/>
    <mergeCell ref="B49:B54"/>
    <mergeCell ref="C54:E54"/>
    <mergeCell ref="F52:G52"/>
    <mergeCell ref="F53:G53"/>
    <mergeCell ref="F47:G47"/>
    <mergeCell ref="B47:E48"/>
    <mergeCell ref="C51:E51"/>
    <mergeCell ref="B39:E39"/>
    <mergeCell ref="C52:E52"/>
    <mergeCell ref="F49:G49"/>
    <mergeCell ref="F50:G50"/>
    <mergeCell ref="H51:I51"/>
    <mergeCell ref="H49:I49"/>
    <mergeCell ref="F51:G51"/>
    <mergeCell ref="H50:I50"/>
    <mergeCell ref="N54:O54"/>
    <mergeCell ref="H54:I54"/>
    <mergeCell ref="N53:O53"/>
    <mergeCell ref="H53:I53"/>
    <mergeCell ref="P55:Q55"/>
    <mergeCell ref="N55:O55"/>
    <mergeCell ref="P54:Q54"/>
    <mergeCell ref="L53:M53"/>
    <mergeCell ref="L54:M54"/>
    <mergeCell ref="J53:K53"/>
    <mergeCell ref="N56:O56"/>
    <mergeCell ref="N57:O57"/>
    <mergeCell ref="P57:Q57"/>
    <mergeCell ref="H55:I55"/>
    <mergeCell ref="H56:I56"/>
    <mergeCell ref="P58:Q58"/>
    <mergeCell ref="P56:Q56"/>
    <mergeCell ref="L55:M55"/>
    <mergeCell ref="L56:M56"/>
    <mergeCell ref="L57:M57"/>
    <mergeCell ref="P51:Q51"/>
    <mergeCell ref="P52:Q52"/>
    <mergeCell ref="P53:Q53"/>
    <mergeCell ref="N50:O50"/>
    <mergeCell ref="N51:O51"/>
    <mergeCell ref="N52:O52"/>
    <mergeCell ref="P2:R3"/>
    <mergeCell ref="H11:Q11"/>
    <mergeCell ref="P49:Q49"/>
    <mergeCell ref="P50:Q50"/>
    <mergeCell ref="O2:O3"/>
    <mergeCell ref="H47:Q47"/>
    <mergeCell ref="N49:O49"/>
    <mergeCell ref="H48:I48"/>
    <mergeCell ref="N48:O48"/>
    <mergeCell ref="P48:Q48"/>
    <mergeCell ref="J48:K48"/>
    <mergeCell ref="J49:K49"/>
    <mergeCell ref="J50:K50"/>
    <mergeCell ref="J51:K51"/>
    <mergeCell ref="J52:K52"/>
    <mergeCell ref="L48:M48"/>
    <mergeCell ref="L49:M49"/>
    <mergeCell ref="L50:M50"/>
    <mergeCell ref="L51:M51"/>
    <mergeCell ref="L52:M52"/>
    <mergeCell ref="J54:K54"/>
    <mergeCell ref="J55:K55"/>
    <mergeCell ref="J56:K56"/>
    <mergeCell ref="J57:K57"/>
    <mergeCell ref="J58:K58"/>
    <mergeCell ref="J59:K59"/>
  </mergeCells>
  <printOptions/>
  <pageMargins left="0.7874015748031497" right="0" top="0.3937007874015748" bottom="0.3937007874015748" header="0.5118110236220472" footer="0.5118110236220472"/>
  <pageSetup horizontalDpi="300" verticalDpi="300" orientation="portrait" paperSize="9" scale="33" r:id="rId3"/>
  <headerFooter scaleWithDoc="0">
    <oddFooter>&amp;R&amp;G</oddFooter>
  </headerFooter>
  <ignoredErrors>
    <ignoredError sqref="K64" formulaRange="1"/>
  </ignoredError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71"/>
  <sheetViews>
    <sheetView view="pageBreakPreview" zoomScale="55" zoomScaleNormal="75" zoomScaleSheetLayoutView="55" zoomScalePageLayoutView="0" workbookViewId="0" topLeftCell="A36">
      <selection activeCell="G38" sqref="G38"/>
    </sheetView>
  </sheetViews>
  <sheetFormatPr defaultColWidth="9.140625" defaultRowHeight="12"/>
  <cols>
    <col min="1" max="1" width="6.00390625" style="246" customWidth="1"/>
    <col min="2" max="2" width="5.28125" style="246" customWidth="1"/>
    <col min="3" max="4" width="2.7109375" style="246" customWidth="1"/>
    <col min="5" max="5" width="20.140625" style="246" customWidth="1"/>
    <col min="6" max="6" width="13.28125" style="246" customWidth="1"/>
    <col min="7" max="7" width="27.57421875" style="246" customWidth="1"/>
    <col min="8" max="8" width="13.28125" style="246" customWidth="1"/>
    <col min="9" max="9" width="27.57421875" style="246" customWidth="1"/>
    <col min="10" max="10" width="13.28125" style="246" customWidth="1"/>
    <col min="11" max="11" width="27.57421875" style="246" customWidth="1"/>
    <col min="12" max="12" width="13.28125" style="246" customWidth="1"/>
    <col min="13" max="13" width="27.57421875" style="246" customWidth="1"/>
    <col min="14" max="14" width="13.28125" style="246" customWidth="1"/>
    <col min="15" max="15" width="27.57421875" style="246" customWidth="1"/>
    <col min="16" max="16" width="13.28125" style="246" customWidth="1"/>
    <col min="17" max="17" width="27.57421875" style="246" customWidth="1"/>
    <col min="18" max="18" width="11.140625" style="246" customWidth="1"/>
    <col min="19" max="19" width="26.7109375" style="555" customWidth="1"/>
    <col min="20" max="16384" width="9.140625" style="246" customWidth="1"/>
  </cols>
  <sheetData>
    <row r="1" spans="3:18" ht="26.25" customHeight="1">
      <c r="C1" s="336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</row>
    <row r="2" spans="2:18" ht="26.25" customHeight="1"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636" t="s">
        <v>235</v>
      </c>
      <c r="P2" s="628">
        <f>IF('1目標（基本方針）'!AJ2="","",'1目標（基本方針）'!AJ2)</f>
      </c>
      <c r="Q2" s="628"/>
      <c r="R2" s="629"/>
    </row>
    <row r="3" spans="2:18" ht="24.75" customHeight="1"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637"/>
      <c r="P3" s="630"/>
      <c r="Q3" s="630"/>
      <c r="R3" s="631"/>
    </row>
    <row r="4" spans="2:18" ht="12" customHeight="1"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</row>
    <row r="5" spans="2:18" ht="12" customHeight="1"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</row>
    <row r="6" spans="2:18" ht="12" customHeight="1">
      <c r="B6" s="733"/>
      <c r="C6" s="733"/>
      <c r="D6" s="733"/>
      <c r="E6" s="733"/>
      <c r="F6" s="733"/>
      <c r="G6" s="733"/>
      <c r="H6" s="733"/>
      <c r="I6" s="733"/>
      <c r="J6" s="733"/>
      <c r="K6" s="733"/>
      <c r="L6" s="733"/>
      <c r="M6" s="733"/>
      <c r="N6" s="733"/>
      <c r="O6" s="733"/>
      <c r="P6" s="733"/>
      <c r="Q6" s="733"/>
      <c r="R6" s="733"/>
    </row>
    <row r="7" spans="2:18" ht="17.25" customHeight="1">
      <c r="B7" s="734"/>
      <c r="C7" s="734"/>
      <c r="D7" s="734"/>
      <c r="E7" s="734"/>
      <c r="F7" s="734"/>
      <c r="G7" s="734"/>
      <c r="H7" s="734"/>
      <c r="I7" s="734"/>
      <c r="J7" s="734"/>
      <c r="K7" s="734"/>
      <c r="L7" s="734"/>
      <c r="M7" s="734"/>
      <c r="N7" s="734"/>
      <c r="O7" s="734"/>
      <c r="P7" s="734"/>
      <c r="Q7" s="734"/>
      <c r="R7" s="734"/>
    </row>
    <row r="8" spans="2:18" ht="51" customHeight="1"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</row>
    <row r="9" spans="2:18" ht="36" customHeight="1"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</row>
    <row r="10" spans="2:18" ht="37.5" customHeight="1">
      <c r="B10" s="255" t="s">
        <v>342</v>
      </c>
      <c r="C10" s="256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62" t="s">
        <v>338</v>
      </c>
      <c r="R10" s="493"/>
    </row>
    <row r="11" spans="2:18" ht="49.5" customHeight="1">
      <c r="B11" s="725"/>
      <c r="C11" s="726"/>
      <c r="D11" s="726"/>
      <c r="E11" s="727"/>
      <c r="F11" s="723" t="s">
        <v>339</v>
      </c>
      <c r="G11" s="724"/>
      <c r="H11" s="731" t="s">
        <v>341</v>
      </c>
      <c r="I11" s="731"/>
      <c r="J11" s="731"/>
      <c r="K11" s="731"/>
      <c r="L11" s="731"/>
      <c r="M11" s="731"/>
      <c r="N11" s="731"/>
      <c r="O11" s="731"/>
      <c r="P11" s="731"/>
      <c r="Q11" s="732"/>
      <c r="R11" s="492"/>
    </row>
    <row r="12" spans="2:18" ht="49.5" customHeight="1">
      <c r="B12" s="728"/>
      <c r="C12" s="729"/>
      <c r="D12" s="729"/>
      <c r="E12" s="730"/>
      <c r="F12" s="502" t="s">
        <v>337</v>
      </c>
      <c r="G12" s="504" t="str">
        <f>'3 収支計画'!G12</f>
        <v>／　期</v>
      </c>
      <c r="H12" s="502" t="s">
        <v>337</v>
      </c>
      <c r="I12" s="503" t="str">
        <f>'3 収支計画'!I12</f>
        <v>／　期</v>
      </c>
      <c r="J12" s="502" t="s">
        <v>337</v>
      </c>
      <c r="K12" s="503" t="str">
        <f>'3 収支計画'!K12</f>
        <v>／　期</v>
      </c>
      <c r="L12" s="502" t="s">
        <v>337</v>
      </c>
      <c r="M12" s="503" t="str">
        <f>'3 収支計画'!M12</f>
        <v>／　期</v>
      </c>
      <c r="N12" s="502" t="s">
        <v>337</v>
      </c>
      <c r="O12" s="503" t="str">
        <f>'3 収支計画'!O12</f>
        <v>／　期</v>
      </c>
      <c r="P12" s="502" t="s">
        <v>337</v>
      </c>
      <c r="Q12" s="503" t="str">
        <f>'3 収支計画'!Q12</f>
        <v>／　期</v>
      </c>
      <c r="R12" s="495"/>
    </row>
    <row r="13" spans="2:18" ht="42" customHeight="1">
      <c r="B13" s="717" t="s">
        <v>31</v>
      </c>
      <c r="C13" s="718"/>
      <c r="D13" s="718"/>
      <c r="E13" s="718"/>
      <c r="F13" s="505"/>
      <c r="G13" s="511">
        <f>IF('3 収支計画'!G$13="","",SUM(G14:G18))</f>
      </c>
      <c r="H13" s="507"/>
      <c r="I13" s="527">
        <f>IF('3 収支計画'!I$13="","",SUM(I14:I18))</f>
      </c>
      <c r="J13" s="505"/>
      <c r="K13" s="527">
        <f>IF('3 収支計画'!K$13="","",SUM(K14:K18))</f>
      </c>
      <c r="L13" s="505"/>
      <c r="M13" s="527">
        <f>IF('3 収支計画'!M$13="","",SUM(M14:M18))</f>
      </c>
      <c r="N13" s="505"/>
      <c r="O13" s="528">
        <f>IF('3 収支計画'!O$13="","",SUM(O14:O18))</f>
      </c>
      <c r="P13" s="507"/>
      <c r="Q13" s="527">
        <f>IF('3 収支計画'!Q$13="","",SUM(Q14:Q18))</f>
      </c>
      <c r="R13" s="531"/>
    </row>
    <row r="14" spans="2:18" ht="42" customHeight="1">
      <c r="B14" s="499"/>
      <c r="C14" s="661" t="s">
        <v>32</v>
      </c>
      <c r="D14" s="672"/>
      <c r="E14" s="662"/>
      <c r="F14" s="520">
        <f>IF(OR('3 収支計画'!G$13="",'3 収支計画'!G$13=0),"",G14/('3 収支計画'!G$13/12))</f>
      </c>
      <c r="G14" s="511"/>
      <c r="H14" s="520">
        <f>IF(OR('3 収支計画'!I$13="",'3 収支計画'!I$13=0),"",I14/('3 収支計画'!I$13/12))</f>
      </c>
      <c r="I14" s="516"/>
      <c r="J14" s="520">
        <f>IF(OR('3 収支計画'!K$13="",'3 収支計画'!K$13=0),"",K14/('3 収支計画'!K$13/12))</f>
      </c>
      <c r="K14" s="516"/>
      <c r="L14" s="520">
        <f>IF(OR('3 収支計画'!M$13="",'3 収支計画'!M$13=0),"",M14/('3 収支計画'!M$13/12))</f>
      </c>
      <c r="M14" s="516"/>
      <c r="N14" s="520">
        <f>IF(OR('3 収支計画'!O$13="",'3 収支計画'!O$13=0),"",O14/('3 収支計画'!O$13/12))</f>
      </c>
      <c r="O14" s="516"/>
      <c r="P14" s="520">
        <f>IF(OR('3 収支計画'!Q$13="",'3 収支計画'!Q$13=0),"",Q14/('3 収支計画'!Q$13/12))</f>
      </c>
      <c r="Q14" s="516"/>
      <c r="R14" s="494"/>
    </row>
    <row r="15" spans="2:18" ht="42" customHeight="1">
      <c r="B15" s="499"/>
      <c r="C15" s="661" t="s">
        <v>33</v>
      </c>
      <c r="D15" s="672"/>
      <c r="E15" s="662"/>
      <c r="F15" s="520">
        <f>IF(OR('3 収支計画'!G$13="",'3 収支計画'!G$13=0),"",G15/('3 収支計画'!G$13/12))</f>
      </c>
      <c r="G15" s="511"/>
      <c r="H15" s="520">
        <f>IF(OR('3 収支計画'!I$13="",'3 収支計画'!I$13=0),"",I15/('3 収支計画'!I$13/12))</f>
      </c>
      <c r="I15" s="516"/>
      <c r="J15" s="520">
        <f>IF(OR('3 収支計画'!K$13="",'3 収支計画'!K$13=0),"",K15/('3 収支計画'!K$13/12))</f>
      </c>
      <c r="K15" s="516"/>
      <c r="L15" s="520">
        <f>IF(OR('3 収支計画'!M$13="",'3 収支計画'!M$13=0),"",M15/('3 収支計画'!M$13/12))</f>
      </c>
      <c r="M15" s="516"/>
      <c r="N15" s="520">
        <f>IF(OR('3 収支計画'!O$13="",'3 収支計画'!O$13=0),"",O15/('3 収支計画'!O$13/12))</f>
      </c>
      <c r="O15" s="516"/>
      <c r="P15" s="520">
        <f>IF(OR('3 収支計画'!Q$13="",'3 収支計画'!Q$13=0),"",Q15/('3 収支計画'!Q$13/12))</f>
      </c>
      <c r="Q15" s="516"/>
      <c r="R15" s="496"/>
    </row>
    <row r="16" spans="2:18" ht="42" customHeight="1">
      <c r="B16" s="499"/>
      <c r="C16" s="661" t="s">
        <v>34</v>
      </c>
      <c r="D16" s="672"/>
      <c r="E16" s="662"/>
      <c r="F16" s="520">
        <f>IF(OR('3 収支計画'!G$13="",'3 収支計画'!G$13=0),"",G16/('3 収支計画'!G$13/12))</f>
      </c>
      <c r="G16" s="511"/>
      <c r="H16" s="520">
        <f>IF(OR('3 収支計画'!I$13="",'3 収支計画'!I$13=0),"",I16/('3 収支計画'!I$13/12))</f>
      </c>
      <c r="I16" s="516"/>
      <c r="J16" s="520">
        <f>IF(OR('3 収支計画'!K$13="",'3 収支計画'!K$13=0),"",K16/('3 収支計画'!K$13/12))</f>
      </c>
      <c r="K16" s="516"/>
      <c r="L16" s="520">
        <f>IF(OR('3 収支計画'!M$13="",'3 収支計画'!M$13=0),"",M16/('3 収支計画'!M$13/12))</f>
      </c>
      <c r="M16" s="516"/>
      <c r="N16" s="520">
        <f>IF(OR('3 収支計画'!O$13="",'3 収支計画'!O$13=0),"",O16/('3 収支計画'!O$13/12))</f>
      </c>
      <c r="O16" s="516"/>
      <c r="P16" s="520">
        <f>IF(OR('3 収支計画'!Q$13="",'3 収支計画'!Q$13=0),"",Q16/('3 収支計画'!Q$13/12))</f>
      </c>
      <c r="Q16" s="516"/>
      <c r="R16" s="494"/>
    </row>
    <row r="17" spans="2:18" ht="42" customHeight="1">
      <c r="B17" s="499"/>
      <c r="C17" s="661" t="s">
        <v>35</v>
      </c>
      <c r="D17" s="672"/>
      <c r="E17" s="662"/>
      <c r="F17" s="520">
        <f>IF(OR('3 収支計画'!G$13="",'3 収支計画'!G$13=0),"",G17/('3 収支計画'!G$13/12))</f>
      </c>
      <c r="G17" s="511"/>
      <c r="H17" s="520">
        <f>IF(OR('3 収支計画'!I$13="",'3 収支計画'!I$13=0),"",I17/('3 収支計画'!I$13/12))</f>
      </c>
      <c r="I17" s="516"/>
      <c r="J17" s="520">
        <f>IF(OR('3 収支計画'!K$13="",'3 収支計画'!K$13=0),"",K17/('3 収支計画'!K$13/12))</f>
      </c>
      <c r="K17" s="516"/>
      <c r="L17" s="520">
        <f>IF(OR('3 収支計画'!M$13="",'3 収支計画'!M$13=0),"",M17/('3 収支計画'!M$13/12))</f>
      </c>
      <c r="M17" s="516"/>
      <c r="N17" s="520">
        <f>IF(OR('3 収支計画'!O$13="",'3 収支計画'!O$13=0),"",O17/('3 収支計画'!O$13/12))</f>
      </c>
      <c r="O17" s="516"/>
      <c r="P17" s="520">
        <f>IF(OR('3 収支計画'!Q$13="",'3 収支計画'!Q$13=0),"",Q17/('3 収支計画'!Q$13/12))</f>
      </c>
      <c r="Q17" s="516"/>
      <c r="R17" s="496"/>
    </row>
    <row r="18" spans="2:18" ht="42" customHeight="1">
      <c r="B18" s="500"/>
      <c r="C18" s="661" t="s">
        <v>36</v>
      </c>
      <c r="D18" s="672"/>
      <c r="E18" s="662"/>
      <c r="F18" s="520">
        <f>IF(OR('3 収支計画'!G$13="",'3 収支計画'!G$13=0),"",G18/('3 収支計画'!G$13/12))</f>
      </c>
      <c r="G18" s="511"/>
      <c r="H18" s="520">
        <f>IF(OR('3 収支計画'!I$13="",'3 収支計画'!I$13=0),"",I18/('3 収支計画'!I$13/12))</f>
      </c>
      <c r="I18" s="516"/>
      <c r="J18" s="520">
        <f>IF(OR('3 収支計画'!K$13="",'3 収支計画'!K$13=0),"",K18/('3 収支計画'!K$13/12))</f>
      </c>
      <c r="K18" s="516"/>
      <c r="L18" s="520">
        <f>IF(OR('3 収支計画'!M$13="",'3 収支計画'!M$13=0),"",M18/('3 収支計画'!M$13/12))</f>
      </c>
      <c r="M18" s="516"/>
      <c r="N18" s="520">
        <f>IF(OR('3 収支計画'!O$13="",'3 収支計画'!O$13=0),"",O18/('3 収支計画'!O$13/12))</f>
      </c>
      <c r="O18" s="516"/>
      <c r="P18" s="520">
        <f>IF(OR('3 収支計画'!Q$13="",'3 収支計画'!Q$13=0),"",Q18/('3 収支計画'!Q$13/12))</f>
      </c>
      <c r="Q18" s="516"/>
      <c r="R18" s="494"/>
    </row>
    <row r="19" spans="2:18" ht="42" customHeight="1">
      <c r="B19" s="717" t="s">
        <v>37</v>
      </c>
      <c r="C19" s="718"/>
      <c r="D19" s="718"/>
      <c r="E19" s="719"/>
      <c r="F19" s="506"/>
      <c r="G19" s="512">
        <f>IF('3 収支計画'!G$13="","",SUM(G20:G24))</f>
      </c>
      <c r="H19" s="506"/>
      <c r="I19" s="526">
        <f>IF('3 収支計画'!I$13="","",SUM(I20:I24))</f>
      </c>
      <c r="J19" s="505"/>
      <c r="K19" s="526">
        <f>IF('3 収支計画'!K$13="","",SUM(K20:K24))</f>
      </c>
      <c r="L19" s="505"/>
      <c r="M19" s="526">
        <f>IF('3 収支計画'!M$13="","",SUM(M20:M24))</f>
      </c>
      <c r="N19" s="505"/>
      <c r="O19" s="526">
        <f>IF('3 収支計画'!O$13="","",SUM(O20:O24))</f>
      </c>
      <c r="P19" s="505"/>
      <c r="Q19" s="526">
        <f>IF('3 収支計画'!Q$13="","",SUM(Q20:Q24))</f>
      </c>
      <c r="R19" s="531"/>
    </row>
    <row r="20" spans="2:18" ht="42" customHeight="1">
      <c r="B20" s="499"/>
      <c r="C20" s="661" t="s">
        <v>38</v>
      </c>
      <c r="D20" s="672"/>
      <c r="E20" s="662"/>
      <c r="F20" s="507"/>
      <c r="G20" s="511"/>
      <c r="H20" s="507"/>
      <c r="I20" s="516"/>
      <c r="J20" s="507"/>
      <c r="K20" s="516"/>
      <c r="L20" s="507"/>
      <c r="M20" s="516"/>
      <c r="N20" s="507"/>
      <c r="O20" s="516"/>
      <c r="P20" s="507"/>
      <c r="Q20" s="516"/>
      <c r="R20" s="494"/>
    </row>
    <row r="21" spans="2:18" ht="42" customHeight="1">
      <c r="B21" s="499"/>
      <c r="C21" s="661" t="s">
        <v>39</v>
      </c>
      <c r="D21" s="672"/>
      <c r="E21" s="662"/>
      <c r="F21" s="507"/>
      <c r="G21" s="511"/>
      <c r="H21" s="507"/>
      <c r="I21" s="516"/>
      <c r="J21" s="507"/>
      <c r="K21" s="516"/>
      <c r="L21" s="507"/>
      <c r="M21" s="516"/>
      <c r="N21" s="507"/>
      <c r="O21" s="516"/>
      <c r="P21" s="507"/>
      <c r="Q21" s="516"/>
      <c r="R21" s="494"/>
    </row>
    <row r="22" spans="2:18" ht="42" customHeight="1">
      <c r="B22" s="499"/>
      <c r="C22" s="661" t="s">
        <v>40</v>
      </c>
      <c r="D22" s="672"/>
      <c r="E22" s="662"/>
      <c r="F22" s="507"/>
      <c r="G22" s="511"/>
      <c r="H22" s="507"/>
      <c r="I22" s="516"/>
      <c r="J22" s="507"/>
      <c r="K22" s="516"/>
      <c r="L22" s="507"/>
      <c r="M22" s="516"/>
      <c r="N22" s="507"/>
      <c r="O22" s="516"/>
      <c r="P22" s="507"/>
      <c r="Q22" s="516"/>
      <c r="R22" s="494"/>
    </row>
    <row r="23" spans="2:18" ht="42" customHeight="1">
      <c r="B23" s="499"/>
      <c r="C23" s="661" t="s">
        <v>313</v>
      </c>
      <c r="D23" s="672"/>
      <c r="E23" s="662"/>
      <c r="F23" s="507"/>
      <c r="G23" s="511"/>
      <c r="H23" s="507"/>
      <c r="I23" s="516"/>
      <c r="J23" s="507"/>
      <c r="K23" s="516"/>
      <c r="L23" s="507"/>
      <c r="M23" s="516"/>
      <c r="N23" s="507"/>
      <c r="O23" s="516"/>
      <c r="P23" s="507"/>
      <c r="Q23" s="516"/>
      <c r="R23" s="494"/>
    </row>
    <row r="24" spans="2:18" ht="42" customHeight="1">
      <c r="B24" s="500"/>
      <c r="C24" s="661" t="s">
        <v>314</v>
      </c>
      <c r="D24" s="672"/>
      <c r="E24" s="662"/>
      <c r="F24" s="507"/>
      <c r="G24" s="511"/>
      <c r="H24" s="507"/>
      <c r="I24" s="516"/>
      <c r="J24" s="507"/>
      <c r="K24" s="516"/>
      <c r="L24" s="507"/>
      <c r="M24" s="516"/>
      <c r="N24" s="507"/>
      <c r="O24" s="516"/>
      <c r="P24" s="507"/>
      <c r="Q24" s="516"/>
      <c r="R24" s="496"/>
    </row>
    <row r="25" spans="2:18" ht="42" customHeight="1" thickBot="1">
      <c r="B25" s="708" t="s">
        <v>41</v>
      </c>
      <c r="C25" s="709"/>
      <c r="D25" s="709"/>
      <c r="E25" s="710"/>
      <c r="F25" s="508"/>
      <c r="G25" s="513"/>
      <c r="H25" s="508"/>
      <c r="I25" s="518"/>
      <c r="J25" s="508"/>
      <c r="K25" s="518"/>
      <c r="L25" s="508"/>
      <c r="M25" s="518"/>
      <c r="N25" s="508"/>
      <c r="O25" s="518"/>
      <c r="P25" s="508"/>
      <c r="Q25" s="518"/>
      <c r="R25" s="494"/>
    </row>
    <row r="26" spans="2:18" ht="42" customHeight="1" thickTop="1">
      <c r="B26" s="720" t="s">
        <v>42</v>
      </c>
      <c r="C26" s="721"/>
      <c r="D26" s="721"/>
      <c r="E26" s="722"/>
      <c r="F26" s="509"/>
      <c r="G26" s="514">
        <f>IF('3 収支計画'!G$13="","",SUM(G27:G32))</f>
      </c>
      <c r="H26" s="509"/>
      <c r="I26" s="529">
        <f>IF('3 収支計画'!I$13="","",SUM(I27:I32))</f>
      </c>
      <c r="J26" s="530"/>
      <c r="K26" s="529">
        <f>IF('3 収支計画'!K$13="","",SUM(K27:K32))</f>
      </c>
      <c r="L26" s="530"/>
      <c r="M26" s="529">
        <f>IF('3 収支計画'!M$13="","",SUM(M27:M32))</f>
      </c>
      <c r="N26" s="530"/>
      <c r="O26" s="529">
        <f>IF('3 収支計画'!O$13="","",SUM(O27:O32))</f>
      </c>
      <c r="P26" s="530"/>
      <c r="Q26" s="529">
        <f>IF('3 収支計画'!Q$13="","",SUM(Q27:Q32))</f>
      </c>
      <c r="R26" s="531"/>
    </row>
    <row r="27" spans="2:18" ht="42" customHeight="1">
      <c r="B27" s="501"/>
      <c r="C27" s="661" t="s">
        <v>43</v>
      </c>
      <c r="D27" s="672"/>
      <c r="E27" s="662"/>
      <c r="F27" s="520">
        <f>IF(OR('3 収支計画'!G$64="",'3 収支計画'!G$64=0),"",G27/('3 収支計画'!G$64/12))</f>
      </c>
      <c r="G27" s="511"/>
      <c r="H27" s="520">
        <f>IF(OR('3 収支計画'!I$64="",'3 収支計画'!I$64=0),"",I27/('3 収支計画'!I$64/12))</f>
      </c>
      <c r="I27" s="528"/>
      <c r="J27" s="520">
        <f>IF(OR('3 収支計画'!K$64="",'3 収支計画'!K$64=0),"",K27/('3 収支計画'!K$64/12))</f>
      </c>
      <c r="K27" s="528"/>
      <c r="L27" s="520">
        <f>IF(OR('3 収支計画'!M$64="",'3 収支計画'!M$64=0),"",M27/('3 収支計画'!M$64/12))</f>
      </c>
      <c r="M27" s="528"/>
      <c r="N27" s="520">
        <f>IF(OR('3 収支計画'!O$64="",'3 収支計画'!O$64=0),"",O27/('3 収支計画'!O$64/12))</f>
      </c>
      <c r="O27" s="528"/>
      <c r="P27" s="520">
        <f>IF(OR('3 収支計画'!Q$64="",'3 収支計画'!Q$64=0),"",Q27/('3 収支計画'!Q$64/12))</f>
      </c>
      <c r="Q27" s="528"/>
      <c r="R27" s="494"/>
    </row>
    <row r="28" spans="2:18" ht="42" customHeight="1">
      <c r="B28" s="501"/>
      <c r="C28" s="661" t="s">
        <v>44</v>
      </c>
      <c r="D28" s="672"/>
      <c r="E28" s="662"/>
      <c r="F28" s="520">
        <f>IF(OR('3 収支計画'!G$64="",'3 収支計画'!G$64=0),"",G28/('3 収支計画'!G$64/12))</f>
      </c>
      <c r="G28" s="511"/>
      <c r="H28" s="520">
        <f>IF(OR('3 収支計画'!I$64="",'3 収支計画'!I$64=0),"",I28/('3 収支計画'!I$64/12))</f>
      </c>
      <c r="I28" s="528"/>
      <c r="J28" s="520">
        <f>IF(OR('3 収支計画'!K$64="",'3 収支計画'!K$64=0),"",K28/('3 収支計画'!K$64/12))</f>
      </c>
      <c r="K28" s="528"/>
      <c r="L28" s="520">
        <f>IF(OR('3 収支計画'!M$64="",'3 収支計画'!M$64=0),"",M28/('3 収支計画'!M$64/12))</f>
      </c>
      <c r="M28" s="528"/>
      <c r="N28" s="520">
        <f>IF(OR('3 収支計画'!O$64="",'3 収支計画'!O$64=0),"",O28/('3 収支計画'!O$64/12))</f>
      </c>
      <c r="O28" s="528"/>
      <c r="P28" s="520">
        <f>IF(OR('3 収支計画'!Q$64="",'3 収支計画'!Q$64=0),"",Q28/('3 収支計画'!Q$64/12))</f>
      </c>
      <c r="Q28" s="528"/>
      <c r="R28" s="494"/>
    </row>
    <row r="29" spans="2:18" ht="42" customHeight="1">
      <c r="B29" s="501"/>
      <c r="C29" s="661" t="s">
        <v>45</v>
      </c>
      <c r="D29" s="672"/>
      <c r="E29" s="662"/>
      <c r="F29" s="507"/>
      <c r="G29" s="511"/>
      <c r="H29" s="507"/>
      <c r="I29" s="528"/>
      <c r="J29" s="507"/>
      <c r="K29" s="528"/>
      <c r="L29" s="507"/>
      <c r="M29" s="528"/>
      <c r="N29" s="507"/>
      <c r="O29" s="528"/>
      <c r="P29" s="507"/>
      <c r="Q29" s="528"/>
      <c r="R29" s="494"/>
    </row>
    <row r="30" spans="2:18" ht="42" customHeight="1">
      <c r="B30" s="501"/>
      <c r="C30" s="661" t="s">
        <v>378</v>
      </c>
      <c r="D30" s="672"/>
      <c r="E30" s="662"/>
      <c r="F30" s="507"/>
      <c r="G30" s="511"/>
      <c r="H30" s="507"/>
      <c r="I30" s="528"/>
      <c r="J30" s="507"/>
      <c r="K30" s="528"/>
      <c r="L30" s="507"/>
      <c r="M30" s="528"/>
      <c r="N30" s="507"/>
      <c r="O30" s="528"/>
      <c r="P30" s="507"/>
      <c r="Q30" s="528"/>
      <c r="R30" s="496"/>
    </row>
    <row r="31" spans="2:18" ht="42" customHeight="1">
      <c r="B31" s="501"/>
      <c r="C31" s="661" t="s">
        <v>46</v>
      </c>
      <c r="D31" s="672"/>
      <c r="E31" s="662"/>
      <c r="F31" s="507"/>
      <c r="G31" s="511"/>
      <c r="H31" s="507"/>
      <c r="I31" s="528"/>
      <c r="J31" s="507"/>
      <c r="K31" s="528"/>
      <c r="L31" s="507"/>
      <c r="M31" s="528"/>
      <c r="N31" s="507"/>
      <c r="O31" s="528"/>
      <c r="P31" s="507"/>
      <c r="Q31" s="528"/>
      <c r="R31" s="496"/>
    </row>
    <row r="32" spans="2:18" ht="42" customHeight="1">
      <c r="B32" s="498"/>
      <c r="C32" s="661" t="s">
        <v>36</v>
      </c>
      <c r="D32" s="672"/>
      <c r="E32" s="662"/>
      <c r="F32" s="507"/>
      <c r="G32" s="511"/>
      <c r="H32" s="507"/>
      <c r="I32" s="528"/>
      <c r="J32" s="507"/>
      <c r="K32" s="528"/>
      <c r="L32" s="507"/>
      <c r="M32" s="528"/>
      <c r="N32" s="507"/>
      <c r="O32" s="528"/>
      <c r="P32" s="507"/>
      <c r="Q32" s="528"/>
      <c r="R32" s="494"/>
    </row>
    <row r="33" spans="2:18" ht="42" customHeight="1">
      <c r="B33" s="717" t="s">
        <v>47</v>
      </c>
      <c r="C33" s="718"/>
      <c r="D33" s="718"/>
      <c r="E33" s="719"/>
      <c r="F33" s="506"/>
      <c r="G33" s="512"/>
      <c r="H33" s="506"/>
      <c r="I33" s="517"/>
      <c r="J33" s="506"/>
      <c r="K33" s="517"/>
      <c r="L33" s="506"/>
      <c r="M33" s="517"/>
      <c r="N33" s="506"/>
      <c r="O33" s="517"/>
      <c r="P33" s="506"/>
      <c r="Q33" s="517"/>
      <c r="R33" s="494"/>
    </row>
    <row r="34" spans="2:18" ht="42" customHeight="1">
      <c r="B34" s="501"/>
      <c r="C34" s="661" t="s">
        <v>48</v>
      </c>
      <c r="D34" s="672"/>
      <c r="E34" s="662"/>
      <c r="F34" s="507"/>
      <c r="G34" s="511"/>
      <c r="H34" s="507"/>
      <c r="I34" s="516"/>
      <c r="J34" s="507"/>
      <c r="K34" s="516"/>
      <c r="L34" s="507"/>
      <c r="M34" s="516"/>
      <c r="N34" s="507"/>
      <c r="O34" s="516"/>
      <c r="P34" s="507"/>
      <c r="Q34" s="516"/>
      <c r="R34" s="496"/>
    </row>
    <row r="35" spans="2:18" ht="42" customHeight="1">
      <c r="B35" s="498"/>
      <c r="C35" s="714" t="s">
        <v>49</v>
      </c>
      <c r="D35" s="715"/>
      <c r="E35" s="716"/>
      <c r="F35" s="510"/>
      <c r="G35" s="515"/>
      <c r="H35" s="510"/>
      <c r="I35" s="519"/>
      <c r="J35" s="510"/>
      <c r="K35" s="519"/>
      <c r="L35" s="510"/>
      <c r="M35" s="519"/>
      <c r="N35" s="510"/>
      <c r="O35" s="519"/>
      <c r="P35" s="510"/>
      <c r="Q35" s="519"/>
      <c r="R35" s="496"/>
    </row>
    <row r="36" spans="2:46" ht="42" customHeight="1">
      <c r="B36" s="661" t="s">
        <v>50</v>
      </c>
      <c r="C36" s="672"/>
      <c r="D36" s="672"/>
      <c r="E36" s="662"/>
      <c r="F36" s="507"/>
      <c r="G36" s="511"/>
      <c r="H36" s="507"/>
      <c r="I36" s="516"/>
      <c r="J36" s="507"/>
      <c r="K36" s="516"/>
      <c r="L36" s="507"/>
      <c r="M36" s="516"/>
      <c r="N36" s="507"/>
      <c r="O36" s="516"/>
      <c r="P36" s="507"/>
      <c r="Q36" s="516"/>
      <c r="R36" s="494"/>
      <c r="S36" s="706">
        <f>IF(AND(I36="",K36="",M36="",O36="",Q36=""),"",IF(S53=0,"","【注意】自己資本が連続していない決算期があります。（前期自己資本＋当期利益＝当期自己資本）となっているか確認してください。"))</f>
      </c>
      <c r="T36" s="706"/>
      <c r="U36" s="706"/>
      <c r="V36" s="706"/>
      <c r="W36" s="706"/>
      <c r="X36" s="706"/>
      <c r="Y36" s="706"/>
      <c r="Z36" s="706"/>
      <c r="AA36" s="706"/>
      <c r="AB36" s="706"/>
      <c r="AC36" s="706"/>
      <c r="AD36" s="706"/>
      <c r="AE36" s="706"/>
      <c r="AF36" s="706"/>
      <c r="AG36" s="706"/>
      <c r="AH36" s="706"/>
      <c r="AI36" s="706"/>
      <c r="AJ36" s="706"/>
      <c r="AK36" s="706"/>
      <c r="AL36" s="706"/>
      <c r="AM36" s="706"/>
      <c r="AN36" s="706"/>
      <c r="AO36" s="706"/>
      <c r="AP36" s="706"/>
      <c r="AQ36" s="706"/>
      <c r="AR36" s="706"/>
      <c r="AS36" s="706"/>
      <c r="AT36" s="706"/>
    </row>
    <row r="37" spans="2:18" ht="42" customHeight="1">
      <c r="B37" s="661" t="s">
        <v>51</v>
      </c>
      <c r="C37" s="672"/>
      <c r="D37" s="672"/>
      <c r="E37" s="662"/>
      <c r="F37" s="506"/>
      <c r="G37" s="512"/>
      <c r="H37" s="506"/>
      <c r="I37" s="517"/>
      <c r="J37" s="506"/>
      <c r="K37" s="517"/>
      <c r="L37" s="506"/>
      <c r="M37" s="517"/>
      <c r="N37" s="506"/>
      <c r="O37" s="517"/>
      <c r="P37" s="506"/>
      <c r="Q37" s="517"/>
      <c r="R37" s="494"/>
    </row>
    <row r="38" spans="2:46" ht="42" customHeight="1" thickBot="1">
      <c r="B38" s="708" t="s">
        <v>52</v>
      </c>
      <c r="C38" s="709"/>
      <c r="D38" s="709"/>
      <c r="E38" s="710"/>
      <c r="F38" s="508"/>
      <c r="G38" s="513">
        <f>IF('3 収支計画'!G$13="","",G26+G33+G36)</f>
      </c>
      <c r="H38" s="508"/>
      <c r="I38" s="523">
        <f>IF('3 収支計画'!I$13="","",I26+I33+I36)</f>
      </c>
      <c r="J38" s="508"/>
      <c r="K38" s="524">
        <f>IF('3 収支計画'!K$13="","",K26+K33+K36)</f>
      </c>
      <c r="L38" s="525"/>
      <c r="M38" s="524">
        <f>IF('3 収支計画'!M$13="","",M26+M33+M36)</f>
      </c>
      <c r="N38" s="525"/>
      <c r="O38" s="524">
        <f>IF('3 収支計画'!O$13="","",O26+O33+O36)</f>
      </c>
      <c r="P38" s="525"/>
      <c r="Q38" s="524">
        <f>IF('3 収支計画'!Q$13="","",Q26+Q33+Q36)</f>
      </c>
      <c r="R38" s="531"/>
      <c r="S38" s="706">
        <f>IF(S50=0,"","【注意】資産と負債・資本のバランスが取れていない決算期があります。内訳を確認してください。")</f>
      </c>
      <c r="T38" s="706"/>
      <c r="U38" s="706"/>
      <c r="V38" s="706"/>
      <c r="W38" s="706"/>
      <c r="X38" s="706"/>
      <c r="Y38" s="706"/>
      <c r="Z38" s="706"/>
      <c r="AA38" s="706"/>
      <c r="AB38" s="706"/>
      <c r="AC38" s="706"/>
      <c r="AD38" s="706"/>
      <c r="AE38" s="706"/>
      <c r="AF38" s="706"/>
      <c r="AG38" s="706"/>
      <c r="AH38" s="706"/>
      <c r="AI38" s="706"/>
      <c r="AJ38" s="706"/>
      <c r="AK38" s="706"/>
      <c r="AL38" s="706"/>
      <c r="AM38" s="706"/>
      <c r="AN38" s="706"/>
      <c r="AO38" s="706"/>
      <c r="AP38" s="706"/>
      <c r="AQ38" s="706"/>
      <c r="AR38" s="706"/>
      <c r="AS38" s="706"/>
      <c r="AT38" s="706"/>
    </row>
    <row r="39" spans="2:18" ht="42" customHeight="1" thickTop="1">
      <c r="B39" s="711" t="s">
        <v>53</v>
      </c>
      <c r="C39" s="712"/>
      <c r="D39" s="712"/>
      <c r="E39" s="713"/>
      <c r="F39" s="520">
        <f>IF(OR('3 収支計画'!G$13="",'3 収支計画'!G$13=0),"",G39/('3 収支計画'!G$13/12))</f>
      </c>
      <c r="G39" s="515"/>
      <c r="H39" s="520">
        <f>IF(OR('3 収支計画'!I$13="",'3 収支計画'!I$13=0),"",I39/('3 収支計画'!I$13/12))</f>
      </c>
      <c r="I39" s="519"/>
      <c r="J39" s="520">
        <f>IF(OR('3 収支計画'!K$13="",'3 収支計画'!K$13=0),"",K39/('3 収支計画'!K$13/12))</f>
      </c>
      <c r="K39" s="519"/>
      <c r="L39" s="520">
        <f>IF(OR('3 収支計画'!M$13="",'3 収支計画'!M$13=0),"",M39/('3 収支計画'!M$13/12))</f>
      </c>
      <c r="M39" s="519"/>
      <c r="N39" s="520">
        <f>IF(OR('3 収支計画'!O$13="",'3 収支計画'!O$13=0),"",O39/('3 収支計画'!O$13/12))</f>
      </c>
      <c r="O39" s="519"/>
      <c r="P39" s="520">
        <f>IF(OR('3 収支計画'!Q$13="",'3 収支計画'!Q$13=0),"",Q39/('3 収支計画'!Q$13/12))</f>
      </c>
      <c r="Q39" s="519"/>
      <c r="R39" s="494"/>
    </row>
    <row r="40" spans="2:18" ht="42" customHeight="1">
      <c r="B40" s="661" t="s">
        <v>54</v>
      </c>
      <c r="C40" s="672"/>
      <c r="D40" s="672"/>
      <c r="E40" s="662"/>
      <c r="F40" s="520">
        <f>IF(OR('3 収支計画'!G$13="",'3 収支計画'!G$13=0),"",G40/('3 収支計画'!G$13/12))</f>
      </c>
      <c r="G40" s="511"/>
      <c r="H40" s="520">
        <f>IF(OR('3 収支計画'!I$13="",'3 収支計画'!I$13=0),"",I40/('3 収支計画'!I$13/12))</f>
      </c>
      <c r="I40" s="516"/>
      <c r="J40" s="520">
        <f>IF(OR('3 収支計画'!K$13="",'3 収支計画'!K$13=0),"",K40/('3 収支計画'!K$13/12))</f>
      </c>
      <c r="K40" s="516"/>
      <c r="L40" s="520">
        <f>IF(OR('3 収支計画'!M$13="",'3 収支計画'!M$13=0),"",M40/('3 収支計画'!M$13/12))</f>
      </c>
      <c r="M40" s="516"/>
      <c r="N40" s="520">
        <f>IF(OR('3 収支計画'!O$13="",'3 収支計画'!O$13=0),"",O40/('3 収支計画'!O$13/12))</f>
      </c>
      <c r="O40" s="516"/>
      <c r="P40" s="520">
        <f>IF(OR('3 収支計画'!Q$13="",'3 収支計画'!Q$13=0),"",Q40/('3 収支計画'!Q$13/12))</f>
      </c>
      <c r="Q40" s="516"/>
      <c r="R40" s="494"/>
    </row>
    <row r="41" spans="2:18" ht="48" customHeight="1">
      <c r="B41" s="707" t="s">
        <v>379</v>
      </c>
      <c r="C41" s="707"/>
      <c r="D41" s="707"/>
      <c r="E41" s="707"/>
      <c r="F41" s="707"/>
      <c r="G41" s="707"/>
      <c r="H41" s="707"/>
      <c r="I41" s="707"/>
      <c r="J41" s="707"/>
      <c r="K41" s="707"/>
      <c r="L41" s="707"/>
      <c r="M41" s="707"/>
      <c r="N41" s="707"/>
      <c r="O41" s="707"/>
      <c r="P41" s="707"/>
      <c r="Q41" s="707"/>
      <c r="R41" s="355"/>
    </row>
    <row r="42" ht="42" customHeight="1"/>
    <row r="43" ht="42" customHeight="1"/>
    <row r="44" spans="2:18" ht="45.75" customHeight="1">
      <c r="B44" s="700" t="s">
        <v>343</v>
      </c>
      <c r="C44" s="701"/>
      <c r="D44" s="701"/>
      <c r="E44" s="701"/>
      <c r="F44" s="702"/>
      <c r="G44" s="560" t="e">
        <f>G13+G19+G25</f>
        <v>#VALUE!</v>
      </c>
      <c r="H44" s="562"/>
      <c r="I44" s="560" t="e">
        <f>I13+I19+I25</f>
        <v>#VALUE!</v>
      </c>
      <c r="J44" s="562"/>
      <c r="K44" s="560" t="e">
        <f>K13+K19+K25</f>
        <v>#VALUE!</v>
      </c>
      <c r="L44" s="562"/>
      <c r="M44" s="560" t="e">
        <f>M13+M19+M25</f>
        <v>#VALUE!</v>
      </c>
      <c r="N44" s="562"/>
      <c r="O44" s="560" t="e">
        <f>O13+O19+O25</f>
        <v>#VALUE!</v>
      </c>
      <c r="P44" s="562"/>
      <c r="Q44" s="560" t="e">
        <f>Q13+Q19+Q25</f>
        <v>#VALUE!</v>
      </c>
      <c r="R44" s="314"/>
    </row>
    <row r="45" spans="2:18" ht="42" customHeight="1">
      <c r="B45" s="700" t="s">
        <v>344</v>
      </c>
      <c r="C45" s="701"/>
      <c r="D45" s="701"/>
      <c r="E45" s="701"/>
      <c r="F45" s="702"/>
      <c r="G45" s="560" t="e">
        <f>G26+G33+G36</f>
        <v>#VALUE!</v>
      </c>
      <c r="H45" s="563"/>
      <c r="I45" s="560" t="e">
        <f>I26+I33+I36</f>
        <v>#VALUE!</v>
      </c>
      <c r="J45" s="563"/>
      <c r="K45" s="560" t="e">
        <f>K26+K33+K36</f>
        <v>#VALUE!</v>
      </c>
      <c r="L45" s="563"/>
      <c r="M45" s="560" t="e">
        <f>M26+M33+M36</f>
        <v>#VALUE!</v>
      </c>
      <c r="N45" s="563"/>
      <c r="O45" s="560" t="e">
        <f>O26+O33+O36</f>
        <v>#VALUE!</v>
      </c>
      <c r="P45" s="563"/>
      <c r="Q45" s="560" t="e">
        <f>Q26+Q33+Q36</f>
        <v>#VALUE!</v>
      </c>
      <c r="R45" s="360"/>
    </row>
    <row r="46" spans="1:19" ht="42" customHeight="1">
      <c r="A46" s="559"/>
      <c r="B46" s="703" t="s">
        <v>345</v>
      </c>
      <c r="C46" s="704"/>
      <c r="D46" s="704"/>
      <c r="E46" s="704"/>
      <c r="F46" s="705"/>
      <c r="G46" s="561" t="e">
        <f>G44-G45</f>
        <v>#VALUE!</v>
      </c>
      <c r="H46" s="564"/>
      <c r="I46" s="561" t="e">
        <f>I44-I45</f>
        <v>#VALUE!</v>
      </c>
      <c r="J46" s="564"/>
      <c r="K46" s="561" t="e">
        <f>K44-K45</f>
        <v>#VALUE!</v>
      </c>
      <c r="L46" s="564"/>
      <c r="M46" s="561" t="e">
        <f>M44-M45</f>
        <v>#VALUE!</v>
      </c>
      <c r="N46" s="564"/>
      <c r="O46" s="561" t="e">
        <f>O44-O45</f>
        <v>#VALUE!</v>
      </c>
      <c r="P46" s="564"/>
      <c r="Q46" s="561" t="e">
        <f>Q44-Q45</f>
        <v>#VALUE!</v>
      </c>
      <c r="R46" s="360"/>
      <c r="S46" s="556"/>
    </row>
    <row r="47" spans="1:17" ht="42" customHeight="1">
      <c r="A47" s="559"/>
      <c r="B47" s="699" t="s">
        <v>376</v>
      </c>
      <c r="C47" s="699"/>
      <c r="D47" s="699"/>
      <c r="E47" s="699"/>
      <c r="F47" s="699"/>
      <c r="G47" s="566"/>
      <c r="H47" s="565"/>
      <c r="I47" s="561" t="e">
        <f>G36+'3 収支計画'!I42</f>
        <v>#VALUE!</v>
      </c>
      <c r="J47" s="565"/>
      <c r="K47" s="561" t="e">
        <f>I36+'3 収支計画'!K42</f>
        <v>#VALUE!</v>
      </c>
      <c r="L47" s="565"/>
      <c r="M47" s="561" t="e">
        <f>K36+'3 収支計画'!M42</f>
        <v>#VALUE!</v>
      </c>
      <c r="N47" s="565"/>
      <c r="O47" s="561" t="e">
        <f>M36+'3 収支計画'!O42</f>
        <v>#VALUE!</v>
      </c>
      <c r="P47" s="565"/>
      <c r="Q47" s="561" t="e">
        <f>O36+'3 収支計画'!Q42</f>
        <v>#VALUE!</v>
      </c>
    </row>
    <row r="48" spans="2:19" s="360" customFormat="1" ht="34.5" customHeight="1"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555"/>
    </row>
    <row r="49" spans="2:19" s="567" customFormat="1" ht="27" customHeight="1">
      <c r="B49" s="690" t="s">
        <v>381</v>
      </c>
      <c r="C49" s="691"/>
      <c r="D49" s="691"/>
      <c r="E49" s="691"/>
      <c r="F49" s="692"/>
      <c r="G49" s="569">
        <f>_xlfn.IFERROR(ROUNDDOWN(G44-G45,2),0)</f>
        <v>0</v>
      </c>
      <c r="H49" s="573"/>
      <c r="I49" s="570">
        <f>_xlfn.IFERROR(ROUNDDOWN(I44-I45,2),0)</f>
        <v>0</v>
      </c>
      <c r="J49" s="573"/>
      <c r="K49" s="570">
        <f>_xlfn.IFERROR(ROUNDDOWN(K44-K45,2),0)</f>
        <v>0</v>
      </c>
      <c r="L49" s="573"/>
      <c r="M49" s="570">
        <f>_xlfn.IFERROR(ROUNDDOWN(M44-M45,2),0)</f>
        <v>0</v>
      </c>
      <c r="N49" s="573"/>
      <c r="O49" s="570">
        <f>_xlfn.IFERROR(ROUNDDOWN(O44-O45,2),0)</f>
        <v>0</v>
      </c>
      <c r="P49" s="573"/>
      <c r="Q49" s="570">
        <f>_xlfn.IFERROR(ROUNDDOWN(Q44-Q45,2),0)</f>
        <v>0</v>
      </c>
      <c r="R49" s="573"/>
      <c r="S49" s="571"/>
    </row>
    <row r="50" spans="2:19" s="567" customFormat="1" ht="27" customHeight="1">
      <c r="B50" s="693"/>
      <c r="C50" s="694"/>
      <c r="D50" s="694"/>
      <c r="E50" s="694"/>
      <c r="F50" s="695"/>
      <c r="G50" s="569">
        <f>IF(AND(G49&gt;=-0.1,G49&lt;=0.1),0,G49)</f>
        <v>0</v>
      </c>
      <c r="H50" s="574"/>
      <c r="I50" s="570">
        <f>IF(AND(I49&gt;=-0.1,I49&lt;=0.1),0,I49)</f>
        <v>0</v>
      </c>
      <c r="J50" s="574"/>
      <c r="K50" s="570">
        <f>IF(AND(K49&gt;=-0.1,K49&lt;=0.1),0,K49)</f>
        <v>0</v>
      </c>
      <c r="L50" s="574"/>
      <c r="M50" s="570">
        <f>IF(AND(M49&gt;=-0.1,M49&lt;=0.1),0,M49)</f>
        <v>0</v>
      </c>
      <c r="N50" s="574"/>
      <c r="O50" s="570">
        <f>IF(AND(O49&gt;=-0.1,O49&lt;=0.1),0,O49)</f>
        <v>0</v>
      </c>
      <c r="P50" s="574"/>
      <c r="Q50" s="570">
        <f>IF(AND(Q49&gt;=-0.1,Q49&lt;=0.1),0,Q49)</f>
        <v>0</v>
      </c>
      <c r="R50" s="574"/>
      <c r="S50" s="571">
        <f>G50+I50+K50+M50+O50+Q50</f>
        <v>0</v>
      </c>
    </row>
    <row r="51" spans="2:19" s="567" customFormat="1" ht="27" customHeight="1">
      <c r="B51" s="693"/>
      <c r="C51" s="694"/>
      <c r="D51" s="694"/>
      <c r="E51" s="694"/>
      <c r="F51" s="695"/>
      <c r="G51" s="569"/>
      <c r="H51" s="574"/>
      <c r="I51" s="570"/>
      <c r="J51" s="574"/>
      <c r="K51" s="570"/>
      <c r="L51" s="574"/>
      <c r="M51" s="570"/>
      <c r="N51" s="574"/>
      <c r="O51" s="570"/>
      <c r="P51" s="574"/>
      <c r="Q51" s="570"/>
      <c r="R51" s="574"/>
      <c r="S51" s="571"/>
    </row>
    <row r="52" spans="2:19" s="568" customFormat="1" ht="27" customHeight="1">
      <c r="B52" s="693"/>
      <c r="C52" s="694"/>
      <c r="D52" s="694"/>
      <c r="E52" s="694"/>
      <c r="F52" s="695"/>
      <c r="G52" s="569"/>
      <c r="H52" s="574"/>
      <c r="I52" s="570">
        <f>_xlfn.IFERROR(ROUNDDOWN(I47-I36,2),0)</f>
        <v>0</v>
      </c>
      <c r="J52" s="574"/>
      <c r="K52" s="570">
        <f>_xlfn.IFERROR(ROUNDDOWN(K47-K36,2),0)</f>
        <v>0</v>
      </c>
      <c r="L52" s="574"/>
      <c r="M52" s="570">
        <f>_xlfn.IFERROR(ROUNDDOWN(M47-M36,2),0)</f>
        <v>0</v>
      </c>
      <c r="N52" s="574"/>
      <c r="O52" s="570">
        <f>_xlfn.IFERROR(ROUNDDOWN(O47-O36,2),0)</f>
        <v>0</v>
      </c>
      <c r="P52" s="574"/>
      <c r="Q52" s="570">
        <f>_xlfn.IFERROR(ROUNDDOWN(Q47-Q36,2),0)</f>
        <v>0</v>
      </c>
      <c r="R52" s="574"/>
      <c r="S52" s="571"/>
    </row>
    <row r="53" spans="2:19" s="568" customFormat="1" ht="27" customHeight="1">
      <c r="B53" s="696"/>
      <c r="C53" s="697"/>
      <c r="D53" s="697"/>
      <c r="E53" s="697"/>
      <c r="F53" s="698"/>
      <c r="G53" s="572"/>
      <c r="H53" s="575"/>
      <c r="I53" s="570">
        <f>IF(I36="",0,IF(AND(I52&gt;=-0.1,I52&lt;=0.1),0,I52))</f>
        <v>0</v>
      </c>
      <c r="J53" s="575"/>
      <c r="K53" s="570">
        <f>IF(K36="",0,IF(AND(K52&gt;=-0.1,K52&lt;=0.1),0,K52))</f>
        <v>0</v>
      </c>
      <c r="L53" s="575"/>
      <c r="M53" s="570">
        <f>IF(M36="",0,IF(AND(M52&gt;=-0.1,M52&lt;=0.1),0,M52))</f>
        <v>0</v>
      </c>
      <c r="N53" s="575"/>
      <c r="O53" s="570">
        <f>IF(O36="",0,IF(AND(O52&gt;=-0.1,O52&lt;=0.1),0,O52))</f>
        <v>0</v>
      </c>
      <c r="P53" s="575"/>
      <c r="Q53" s="570">
        <f>IF(Q36="",0,IF(AND(Q52&gt;=-0.1,Q52&lt;=0.1),0,Q52))</f>
        <v>0</v>
      </c>
      <c r="R53" s="575"/>
      <c r="S53" s="571">
        <f>G53+I53+K53+M53+O53+Q53</f>
        <v>0</v>
      </c>
    </row>
    <row r="54" s="557" customFormat="1" ht="27" customHeight="1">
      <c r="S54" s="558"/>
    </row>
    <row r="55" s="557" customFormat="1" ht="28.5">
      <c r="S55" s="558"/>
    </row>
    <row r="56" s="557" customFormat="1" ht="28.5">
      <c r="S56" s="558"/>
    </row>
    <row r="57" s="557" customFormat="1" ht="28.5">
      <c r="S57" s="558"/>
    </row>
    <row r="58" s="557" customFormat="1" ht="28.5">
      <c r="S58" s="558"/>
    </row>
    <row r="59" s="557" customFormat="1" ht="28.5">
      <c r="S59" s="558"/>
    </row>
    <row r="60" s="557" customFormat="1" ht="28.5">
      <c r="S60" s="558"/>
    </row>
    <row r="61" s="557" customFormat="1" ht="28.5">
      <c r="S61" s="558"/>
    </row>
    <row r="62" s="557" customFormat="1" ht="28.5">
      <c r="S62" s="558"/>
    </row>
    <row r="63" s="557" customFormat="1" ht="28.5">
      <c r="S63" s="558"/>
    </row>
    <row r="64" s="557" customFormat="1" ht="28.5">
      <c r="S64" s="558"/>
    </row>
    <row r="65" s="557" customFormat="1" ht="28.5">
      <c r="S65" s="558"/>
    </row>
    <row r="66" s="557" customFormat="1" ht="28.5">
      <c r="S66" s="558"/>
    </row>
    <row r="67" s="557" customFormat="1" ht="28.5">
      <c r="S67" s="558"/>
    </row>
    <row r="68" s="557" customFormat="1" ht="28.5">
      <c r="S68" s="558"/>
    </row>
    <row r="69" s="557" customFormat="1" ht="28.5">
      <c r="S69" s="558"/>
    </row>
    <row r="70" s="557" customFormat="1" ht="28.5">
      <c r="S70" s="558"/>
    </row>
    <row r="71" s="557" customFormat="1" ht="28.5">
      <c r="S71" s="558"/>
    </row>
  </sheetData>
  <sheetProtection/>
  <mergeCells count="43">
    <mergeCell ref="B6:R6"/>
    <mergeCell ref="B7:R7"/>
    <mergeCell ref="C14:E14"/>
    <mergeCell ref="C15:E15"/>
    <mergeCell ref="B13:E13"/>
    <mergeCell ref="F11:G11"/>
    <mergeCell ref="B11:E12"/>
    <mergeCell ref="H11:Q11"/>
    <mergeCell ref="C20:E20"/>
    <mergeCell ref="C21:E21"/>
    <mergeCell ref="C18:E18"/>
    <mergeCell ref="B19:E19"/>
    <mergeCell ref="C16:E16"/>
    <mergeCell ref="C17:E17"/>
    <mergeCell ref="B26:E26"/>
    <mergeCell ref="C27:E27"/>
    <mergeCell ref="C24:E24"/>
    <mergeCell ref="B25:E25"/>
    <mergeCell ref="C22:E22"/>
    <mergeCell ref="C23:E23"/>
    <mergeCell ref="C35:E35"/>
    <mergeCell ref="C32:E32"/>
    <mergeCell ref="B33:E33"/>
    <mergeCell ref="C30:E30"/>
    <mergeCell ref="C31:E31"/>
    <mergeCell ref="C28:E28"/>
    <mergeCell ref="C29:E29"/>
    <mergeCell ref="S36:AT36"/>
    <mergeCell ref="B41:Q41"/>
    <mergeCell ref="O2:O3"/>
    <mergeCell ref="P2:R3"/>
    <mergeCell ref="B40:E40"/>
    <mergeCell ref="B38:E38"/>
    <mergeCell ref="B39:E39"/>
    <mergeCell ref="B36:E36"/>
    <mergeCell ref="B37:E37"/>
    <mergeCell ref="C34:E34"/>
    <mergeCell ref="B49:F53"/>
    <mergeCell ref="B47:F47"/>
    <mergeCell ref="B44:F44"/>
    <mergeCell ref="B45:F45"/>
    <mergeCell ref="B46:F46"/>
    <mergeCell ref="S38:AT38"/>
  </mergeCells>
  <conditionalFormatting sqref="G38">
    <cfRule type="expression" priority="16" dxfId="0" stopIfTrue="1">
      <formula>$G$50&lt;&gt;0</formula>
    </cfRule>
  </conditionalFormatting>
  <conditionalFormatting sqref="I38">
    <cfRule type="expression" priority="15" dxfId="0" stopIfTrue="1">
      <formula>$I$50&lt;&gt;0</formula>
    </cfRule>
  </conditionalFormatting>
  <conditionalFormatting sqref="K38">
    <cfRule type="expression" priority="14" dxfId="0" stopIfTrue="1">
      <formula>$K$50&lt;&gt;0</formula>
    </cfRule>
  </conditionalFormatting>
  <conditionalFormatting sqref="M38">
    <cfRule type="expression" priority="13" dxfId="0" stopIfTrue="1">
      <formula>$M$50&lt;&gt;0</formula>
    </cfRule>
  </conditionalFormatting>
  <conditionalFormatting sqref="O38">
    <cfRule type="expression" priority="12" dxfId="0" stopIfTrue="1">
      <formula>$O$50&lt;&gt;0</formula>
    </cfRule>
  </conditionalFormatting>
  <conditionalFormatting sqref="Q38">
    <cfRule type="expression" priority="11" dxfId="0" stopIfTrue="1">
      <formula>$Q$50&lt;&gt;0</formula>
    </cfRule>
  </conditionalFormatting>
  <conditionalFormatting sqref="I36">
    <cfRule type="expression" priority="5" dxfId="1" stopIfTrue="1">
      <formula>$I$36=""</formula>
    </cfRule>
    <cfRule type="expression" priority="10" dxfId="0" stopIfTrue="1">
      <formula>$I$53&lt;&gt;0</formula>
    </cfRule>
  </conditionalFormatting>
  <conditionalFormatting sqref="K36">
    <cfRule type="expression" priority="4" dxfId="1" stopIfTrue="1">
      <formula>$K$36=""</formula>
    </cfRule>
    <cfRule type="expression" priority="9" dxfId="0" stopIfTrue="1">
      <formula>$K$53&lt;&gt;0</formula>
    </cfRule>
  </conditionalFormatting>
  <conditionalFormatting sqref="M36">
    <cfRule type="expression" priority="3" dxfId="1" stopIfTrue="1">
      <formula>$M$36=""</formula>
    </cfRule>
    <cfRule type="expression" priority="8" dxfId="0" stopIfTrue="1">
      <formula>$M$53&lt;&gt;0</formula>
    </cfRule>
  </conditionalFormatting>
  <conditionalFormatting sqref="O36">
    <cfRule type="expression" priority="2" dxfId="1" stopIfTrue="1">
      <formula>$O$36=""</formula>
    </cfRule>
    <cfRule type="expression" priority="7" dxfId="0" stopIfTrue="1">
      <formula>$O$53&lt;&gt;0</formula>
    </cfRule>
  </conditionalFormatting>
  <conditionalFormatting sqref="Q36">
    <cfRule type="expression" priority="1" dxfId="1" stopIfTrue="1">
      <formula>$Q$36=""</formula>
    </cfRule>
    <cfRule type="expression" priority="6" dxfId="0" stopIfTrue="1">
      <formula>$Q$53&lt;&gt;0</formula>
    </cfRule>
  </conditionalFormatting>
  <printOptions/>
  <pageMargins left="0.7874015748031497" right="0" top="0.3937007874015748" bottom="0.3937007874015748" header="0.5118110236220472" footer="0.5118110236220472"/>
  <pageSetup horizontalDpi="300" verticalDpi="300" orientation="portrait" paperSize="9" scale="33" r:id="rId3"/>
  <headerFooter scaleWithDoc="0">
    <oddFooter>&amp;R
&amp;G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A46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9.140625" style="246" customWidth="1"/>
    <col min="2" max="2" width="5.28125" style="246" customWidth="1"/>
    <col min="3" max="4" width="2.7109375" style="246" customWidth="1"/>
    <col min="5" max="5" width="20.140625" style="246" customWidth="1"/>
    <col min="6" max="6" width="10.140625" style="277" customWidth="1"/>
    <col min="7" max="7" width="21.7109375" style="302" customWidth="1"/>
    <col min="8" max="8" width="10.28125" style="246" customWidth="1"/>
    <col min="9" max="9" width="21.7109375" style="364" customWidth="1"/>
    <col min="10" max="10" width="10.140625" style="246" customWidth="1"/>
    <col min="11" max="11" width="21.7109375" style="246" customWidth="1"/>
    <col min="12" max="12" width="21.421875" style="246" customWidth="1"/>
    <col min="13" max="13" width="67.28125" style="246" customWidth="1"/>
    <col min="14" max="14" width="4.00390625" style="246" customWidth="1"/>
    <col min="15" max="15" width="5.28125" style="246" customWidth="1"/>
    <col min="16" max="17" width="2.7109375" style="246" customWidth="1"/>
    <col min="18" max="18" width="20.140625" style="246" customWidth="1"/>
    <col min="19" max="19" width="10.140625" style="277" customWidth="1"/>
    <col min="20" max="20" width="21.7109375" style="302" customWidth="1"/>
    <col min="21" max="21" width="10.28125" style="246" customWidth="1"/>
    <col min="22" max="22" width="21.7109375" style="364" customWidth="1"/>
    <col min="23" max="23" width="10.140625" style="246" customWidth="1"/>
    <col min="24" max="24" width="21.7109375" style="246" customWidth="1"/>
    <col min="25" max="25" width="21.421875" style="246" customWidth="1"/>
    <col min="26" max="26" width="67.28125" style="246" customWidth="1"/>
    <col min="27" max="16384" width="9.140625" style="246" customWidth="1"/>
  </cols>
  <sheetData>
    <row r="1" spans="3:26" ht="48.75" customHeight="1">
      <c r="C1" s="297"/>
      <c r="D1" s="252"/>
      <c r="E1" s="252"/>
      <c r="F1" s="298"/>
      <c r="G1" s="299"/>
      <c r="H1" s="252"/>
      <c r="I1" s="300"/>
      <c r="J1" s="301"/>
      <c r="K1" s="253"/>
      <c r="L1" s="253"/>
      <c r="M1" s="302"/>
      <c r="P1" s="336"/>
      <c r="Q1" s="252"/>
      <c r="R1" s="252"/>
      <c r="S1" s="298"/>
      <c r="T1" s="299"/>
      <c r="U1" s="252"/>
      <c r="V1" s="300"/>
      <c r="W1" s="301"/>
      <c r="X1" s="253"/>
      <c r="Y1" s="253"/>
      <c r="Z1" s="337"/>
    </row>
    <row r="2" spans="2:26" ht="48.75" customHeight="1">
      <c r="B2" s="297"/>
      <c r="C2" s="297"/>
      <c r="D2" s="252"/>
      <c r="E2" s="252"/>
      <c r="F2" s="298"/>
      <c r="G2" s="299"/>
      <c r="H2" s="252"/>
      <c r="I2" s="300"/>
      <c r="J2" s="301"/>
      <c r="K2" s="253"/>
      <c r="L2" s="199" t="s">
        <v>156</v>
      </c>
      <c r="M2" s="488">
        <f>IF('1目標（基本方針）'!AJ2="","",'1目標（基本方針）'!AJ2)</f>
      </c>
      <c r="O2" s="252"/>
      <c r="P2" s="252"/>
      <c r="Q2" s="252"/>
      <c r="R2" s="252"/>
      <c r="S2" s="298"/>
      <c r="T2" s="299"/>
      <c r="U2" s="252"/>
      <c r="V2" s="300"/>
      <c r="W2" s="301"/>
      <c r="X2" s="253"/>
      <c r="Y2" s="200" t="s">
        <v>235</v>
      </c>
      <c r="Z2" s="489">
        <f>IF('1目標（基本方針）'!AJ2="","",'1目標（基本方針）'!AJ2)</f>
      </c>
    </row>
    <row r="3" spans="2:27" ht="36.75" customHeight="1">
      <c r="B3" s="775" t="s">
        <v>346</v>
      </c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O3" s="774" t="s">
        <v>347</v>
      </c>
      <c r="P3" s="774"/>
      <c r="Q3" s="774"/>
      <c r="R3" s="774"/>
      <c r="S3" s="774"/>
      <c r="T3" s="774"/>
      <c r="U3" s="774"/>
      <c r="V3" s="774"/>
      <c r="W3" s="774"/>
      <c r="X3" s="774"/>
      <c r="Y3" s="774"/>
      <c r="Z3" s="774"/>
      <c r="AA3" s="250"/>
    </row>
    <row r="4" spans="2:27" ht="36.75" customHeight="1">
      <c r="B4" s="733" t="s">
        <v>358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O4" s="733" t="s">
        <v>359</v>
      </c>
      <c r="P4" s="733"/>
      <c r="Q4" s="733"/>
      <c r="R4" s="733"/>
      <c r="S4" s="733"/>
      <c r="T4" s="733"/>
      <c r="U4" s="733"/>
      <c r="V4" s="733"/>
      <c r="W4" s="733"/>
      <c r="X4" s="733"/>
      <c r="Y4" s="733"/>
      <c r="Z4" s="733"/>
      <c r="AA4" s="250"/>
    </row>
    <row r="5" spans="2:27" ht="32.25">
      <c r="B5" s="734" t="s">
        <v>80</v>
      </c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304"/>
      <c r="O5" s="734" t="s">
        <v>80</v>
      </c>
      <c r="P5" s="734"/>
      <c r="Q5" s="734"/>
      <c r="R5" s="734"/>
      <c r="S5" s="734"/>
      <c r="T5" s="734"/>
      <c r="U5" s="734"/>
      <c r="V5" s="734"/>
      <c r="W5" s="734"/>
      <c r="X5" s="734"/>
      <c r="Y5" s="734"/>
      <c r="Z5" s="734"/>
      <c r="AA5" s="304"/>
    </row>
    <row r="6" spans="2:27" ht="25.5">
      <c r="B6" s="305"/>
      <c r="C6" s="305"/>
      <c r="D6" s="305"/>
      <c r="E6" s="305"/>
      <c r="F6" s="306"/>
      <c r="G6" s="307"/>
      <c r="H6" s="305"/>
      <c r="I6" s="308"/>
      <c r="J6" s="305"/>
      <c r="K6" s="305"/>
      <c r="L6" s="305"/>
      <c r="M6" s="309"/>
      <c r="N6" s="309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9"/>
    </row>
    <row r="7" spans="2:26" ht="37.5" customHeight="1" thickBot="1">
      <c r="B7" s="310"/>
      <c r="C7" s="310"/>
      <c r="D7" s="311"/>
      <c r="E7" s="252"/>
      <c r="F7" s="312"/>
      <c r="G7" s="313"/>
      <c r="H7" s="314"/>
      <c r="I7" s="315"/>
      <c r="J7" s="301"/>
      <c r="K7" s="316"/>
      <c r="L7" s="316"/>
      <c r="M7" s="317" t="s">
        <v>84</v>
      </c>
      <c r="O7" s="310"/>
      <c r="P7" s="310"/>
      <c r="Q7" s="338"/>
      <c r="R7" s="338"/>
      <c r="S7" s="335"/>
      <c r="T7" s="339"/>
      <c r="U7" s="338"/>
      <c r="V7" s="340"/>
      <c r="W7" s="338"/>
      <c r="X7" s="338"/>
      <c r="Y7" s="338"/>
      <c r="Z7" s="341" t="s">
        <v>83</v>
      </c>
    </row>
    <row r="8" spans="2:26" ht="36.75" customHeight="1">
      <c r="B8" s="318"/>
      <c r="C8" s="319"/>
      <c r="D8" s="320"/>
      <c r="E8" s="320"/>
      <c r="F8" s="321" t="s">
        <v>4</v>
      </c>
      <c r="G8" s="322" t="s">
        <v>290</v>
      </c>
      <c r="H8" s="323" t="s">
        <v>4</v>
      </c>
      <c r="I8" s="322" t="s">
        <v>328</v>
      </c>
      <c r="J8" s="324" t="s">
        <v>4</v>
      </c>
      <c r="K8" s="325" t="s">
        <v>288</v>
      </c>
      <c r="L8" s="735" t="s">
        <v>5</v>
      </c>
      <c r="M8" s="736"/>
      <c r="O8" s="765"/>
      <c r="P8" s="766"/>
      <c r="Q8" s="766"/>
      <c r="R8" s="767"/>
      <c r="S8" s="342" t="s">
        <v>336</v>
      </c>
      <c r="T8" s="322" t="str">
        <f>G8</f>
        <v>  /  期
(実　績）</v>
      </c>
      <c r="U8" s="342" t="s">
        <v>30</v>
      </c>
      <c r="V8" s="322" t="str">
        <f>I8</f>
        <v>  /  期
(予　想)</v>
      </c>
      <c r="W8" s="342" t="s">
        <v>30</v>
      </c>
      <c r="X8" s="325" t="str">
        <f>K8</f>
        <v>　　/　　期
(計画後)</v>
      </c>
      <c r="Y8" s="735" t="s">
        <v>5</v>
      </c>
      <c r="Z8" s="736"/>
    </row>
    <row r="9" spans="2:26" ht="42" customHeight="1">
      <c r="B9" s="741" t="s">
        <v>6</v>
      </c>
      <c r="C9" s="738"/>
      <c r="D9" s="738"/>
      <c r="E9" s="738"/>
      <c r="F9" s="180">
        <f>IF(OR(G9="",G9=0),"",G9/G9)</f>
      </c>
      <c r="G9" s="181">
        <f>IF('3 収支計画'!G13="","",'3 収支計画'!G13)</f>
      </c>
      <c r="H9" s="180">
        <f>IF(OR(I9="",I9=0),"",I9/I9)</f>
      </c>
      <c r="I9" s="181">
        <f>IF('3 収支計画'!I13="","",'3 収支計画'!I13)</f>
      </c>
      <c r="J9" s="180">
        <f>IF(OR(K9="",K9=0),"",K9/K9)</f>
      </c>
      <c r="K9" s="181"/>
      <c r="L9" s="742"/>
      <c r="M9" s="743"/>
      <c r="O9" s="768" t="s">
        <v>31</v>
      </c>
      <c r="P9" s="769"/>
      <c r="Q9" s="769"/>
      <c r="R9" s="769"/>
      <c r="S9" s="532"/>
      <c r="T9" s="182">
        <f>IF(G9="","",SUM(T10:T14))</f>
      </c>
      <c r="U9" s="533"/>
      <c r="V9" s="182">
        <f>IF(I9="","",SUM(V10:V14))</f>
      </c>
      <c r="W9" s="534"/>
      <c r="X9" s="182">
        <f>IF(K9="","",SUM(X10:X14))</f>
      </c>
      <c r="Y9" s="770"/>
      <c r="Z9" s="771"/>
    </row>
    <row r="10" spans="2:26" ht="42" customHeight="1">
      <c r="B10" s="327" t="s">
        <v>7</v>
      </c>
      <c r="C10" s="326"/>
      <c r="D10" s="326"/>
      <c r="E10" s="326"/>
      <c r="F10" s="180">
        <f>IF(OR(G9="",G9=0),"",G10/G9)</f>
      </c>
      <c r="G10" s="70">
        <f>IF(G9="","",SUM(G11:G15)+G19)</f>
      </c>
      <c r="H10" s="180">
        <f>IF(OR(I9="",I9=0),"",I10/I9)</f>
      </c>
      <c r="I10" s="70">
        <f>IF(I9="","",SUM(I11:I15)+I19)</f>
      </c>
      <c r="J10" s="180">
        <f>IF(OR(K9="",K9=0),"",K10/K9)</f>
      </c>
      <c r="K10" s="70">
        <f>IF(K9="","",SUM(K11:K15)+K19)</f>
      </c>
      <c r="L10" s="739"/>
      <c r="M10" s="740"/>
      <c r="O10" s="344"/>
      <c r="P10" s="744" t="s">
        <v>32</v>
      </c>
      <c r="Q10" s="776"/>
      <c r="R10" s="745"/>
      <c r="S10" s="82">
        <f>IF(OR(G9="",G9=0),"",T10/(G9/12))</f>
      </c>
      <c r="T10" s="182">
        <f>IF('4 財政計画'!G14="","",'4 財政計画'!G14)</f>
      </c>
      <c r="U10" s="82">
        <f>IF(OR(I9="",I9=0),"",V10/(I9/12))</f>
      </c>
      <c r="V10" s="182">
        <f>IF('4 財政計画'!I14="","",'4 財政計画'!I14)</f>
      </c>
      <c r="W10" s="82">
        <f>IF(OR(K9="",K9=0),"",X10/(K9/12))</f>
      </c>
      <c r="X10" s="182"/>
      <c r="Y10" s="782"/>
      <c r="Z10" s="783"/>
    </row>
    <row r="11" spans="2:26" ht="42" customHeight="1">
      <c r="B11" s="328"/>
      <c r="C11" s="737" t="s">
        <v>8</v>
      </c>
      <c r="D11" s="738"/>
      <c r="E11" s="738"/>
      <c r="F11" s="180">
        <f>IF(OR(G9="",G9=0),"",G11/G9)</f>
      </c>
      <c r="G11" s="70">
        <f>IF('3 収支計画'!G15="","",'3 収支計画'!G15)</f>
      </c>
      <c r="H11" s="180">
        <f>IF(OR(I9="",I9=0),"",I11/I9)</f>
      </c>
      <c r="I11" s="70">
        <f>IF('3 収支計画'!I15="","",'3 収支計画'!I15)</f>
      </c>
      <c r="J11" s="180">
        <f>IF(OR(K9="",K9=0),"",K11/K9)</f>
      </c>
      <c r="K11" s="70"/>
      <c r="L11" s="739"/>
      <c r="M11" s="740"/>
      <c r="O11" s="344"/>
      <c r="P11" s="779" t="s">
        <v>33</v>
      </c>
      <c r="Q11" s="780"/>
      <c r="R11" s="781"/>
      <c r="S11" s="82">
        <f>IF(OR(G9="",G9=0),"",T11/(G9/12))</f>
      </c>
      <c r="T11" s="182">
        <f>IF('4 財政計画'!G15="","",'4 財政計画'!G15)</f>
      </c>
      <c r="U11" s="82">
        <f>IF(OR(I9="",I9=0),"",V11/(I9/12))</f>
      </c>
      <c r="V11" s="182">
        <f>IF('4 財政計画'!I15="","",'4 財政計画'!I15)</f>
      </c>
      <c r="W11" s="82">
        <f>IF(OR(K9="",K9=0),"",X11/(K9/12))</f>
      </c>
      <c r="X11" s="182"/>
      <c r="Y11" s="782"/>
      <c r="Z11" s="783"/>
    </row>
    <row r="12" spans="2:26" ht="42" customHeight="1">
      <c r="B12" s="328"/>
      <c r="C12" s="737" t="s">
        <v>9</v>
      </c>
      <c r="D12" s="738"/>
      <c r="E12" s="738"/>
      <c r="F12" s="180">
        <f>IF(OR(G9="",G9=0),"",G12/G9)</f>
      </c>
      <c r="G12" s="70">
        <f>IF('3 収支計画'!G16="","",'3 収支計画'!G16)</f>
      </c>
      <c r="H12" s="180">
        <f>IF(OR(I9="",I9=0),"",I12/I9)</f>
      </c>
      <c r="I12" s="70">
        <f>IF('3 収支計画'!I16="","",'3 収支計画'!I16)</f>
      </c>
      <c r="J12" s="180">
        <f>IF(OR(K9="",K9=0),"",K12/K9)</f>
      </c>
      <c r="K12" s="70"/>
      <c r="L12" s="739"/>
      <c r="M12" s="740"/>
      <c r="O12" s="344"/>
      <c r="P12" s="744" t="s">
        <v>34</v>
      </c>
      <c r="Q12" s="776"/>
      <c r="R12" s="745"/>
      <c r="S12" s="82">
        <f>IF(OR(G9="",G9=0),"",T12/(G9/12))</f>
      </c>
      <c r="T12" s="182">
        <f>IF('4 財政計画'!G16="","",'4 財政計画'!G16)</f>
      </c>
      <c r="U12" s="82">
        <f>IF(OR(I9="",I9=0),"",V12/(I9/12))</f>
      </c>
      <c r="V12" s="182">
        <f>IF('4 財政計画'!I16="","",'4 財政計画'!I16)</f>
      </c>
      <c r="W12" s="82">
        <f>IF(OR(K9="",K9=0),"",X12/(K9/12))</f>
      </c>
      <c r="X12" s="182"/>
      <c r="Y12" s="777"/>
      <c r="Z12" s="778"/>
    </row>
    <row r="13" spans="2:26" ht="42" customHeight="1">
      <c r="B13" s="328"/>
      <c r="C13" s="737" t="s">
        <v>10</v>
      </c>
      <c r="D13" s="738"/>
      <c r="E13" s="738"/>
      <c r="F13" s="180">
        <f>IF(OR(G9="",G9=0),"",G13/G9)</f>
      </c>
      <c r="G13" s="70">
        <f>IF('3 収支計画'!G17="","",'3 収支計画'!G17)</f>
      </c>
      <c r="H13" s="180">
        <f>IF(OR(I9="",I9=0),"",I13/I9)</f>
      </c>
      <c r="I13" s="70">
        <f>IF('3 収支計画'!I17="","",'3 収支計画'!I17)</f>
      </c>
      <c r="J13" s="180">
        <f>IF(OR(K9="",K9=0),"",K13/K9)</f>
      </c>
      <c r="K13" s="70"/>
      <c r="L13" s="739"/>
      <c r="M13" s="740"/>
      <c r="O13" s="344"/>
      <c r="P13" s="779" t="s">
        <v>35</v>
      </c>
      <c r="Q13" s="780"/>
      <c r="R13" s="781"/>
      <c r="S13" s="82">
        <f>IF(OR(G9="",G9=0),"",T13/(G9/12))</f>
      </c>
      <c r="T13" s="182">
        <f>IF('4 財政計画'!G17="","",'4 財政計画'!G17)</f>
      </c>
      <c r="U13" s="82">
        <f>IF(OR(I9="",I9=0),"",V13/(I9/12))</f>
      </c>
      <c r="V13" s="182">
        <f>IF('4 財政計画'!I17="","",'4 財政計画'!I17)</f>
      </c>
      <c r="W13" s="82">
        <f>IF(OR(K9="",K9=0),"",X13/(K9/12))</f>
      </c>
      <c r="X13" s="182"/>
      <c r="Y13" s="782"/>
      <c r="Z13" s="783"/>
    </row>
    <row r="14" spans="2:26" ht="42" customHeight="1">
      <c r="B14" s="328"/>
      <c r="C14" s="737" t="s">
        <v>11</v>
      </c>
      <c r="D14" s="738"/>
      <c r="E14" s="738"/>
      <c r="F14" s="180">
        <f>IF(OR(G9="",G9=0),"",G14/G9)</f>
      </c>
      <c r="G14" s="70">
        <f>IF('3 収支計画'!G18="","",'3 収支計画'!G18)</f>
      </c>
      <c r="H14" s="180">
        <f>IF(OR(I9="",I9=0),"",I14/I9)</f>
      </c>
      <c r="I14" s="70">
        <f>IF('3 収支計画'!I18="","",'3 収支計画'!I18)</f>
      </c>
      <c r="J14" s="180">
        <f>IF(OR(K9="",K9=0),"",K14/K9)</f>
      </c>
      <c r="K14" s="70"/>
      <c r="L14" s="739"/>
      <c r="M14" s="740"/>
      <c r="O14" s="345"/>
      <c r="P14" s="744" t="s">
        <v>36</v>
      </c>
      <c r="Q14" s="776"/>
      <c r="R14" s="745"/>
      <c r="S14" s="82">
        <f>IF(OR(G9="",G9=0),"",T14/(G9/12))</f>
      </c>
      <c r="T14" s="182">
        <f>IF('4 財政計画'!G18="","",'4 財政計画'!G18)</f>
      </c>
      <c r="U14" s="82">
        <f>IF(OR(I9="",I9=0),"",V14/(I9/12))</f>
      </c>
      <c r="V14" s="182">
        <f>IF('4 財政計画'!I18="","",'4 財政計画'!I18)</f>
      </c>
      <c r="W14" s="82">
        <f>IF(OR(K9="",K9=0),"",X14/(K9/12))</f>
      </c>
      <c r="X14" s="182"/>
      <c r="Y14" s="782"/>
      <c r="Z14" s="783"/>
    </row>
    <row r="15" spans="2:26" ht="42" customHeight="1">
      <c r="B15" s="328"/>
      <c r="C15" s="746" t="s">
        <v>12</v>
      </c>
      <c r="D15" s="747"/>
      <c r="E15" s="748"/>
      <c r="F15" s="180">
        <f>IF(OR(G9="",G9=0),"",G15/G9)</f>
      </c>
      <c r="G15" s="70">
        <f>IF(G9="","",SUM(G16:G18))</f>
      </c>
      <c r="H15" s="180">
        <f>IF(OR(I9="",I9=0),"",I15/I9)</f>
      </c>
      <c r="I15" s="70">
        <f>IF(I9="","",SUM(I16:I18))</f>
      </c>
      <c r="J15" s="180">
        <f>IF(OR(K9="",K9=0),"",K15/K9)</f>
      </c>
      <c r="K15" s="70">
        <f>IF(K9="","",SUM(K16:K18))</f>
      </c>
      <c r="L15" s="739"/>
      <c r="M15" s="740"/>
      <c r="O15" s="768" t="s">
        <v>37</v>
      </c>
      <c r="P15" s="769"/>
      <c r="Q15" s="769"/>
      <c r="R15" s="751"/>
      <c r="S15" s="535"/>
      <c r="T15" s="182">
        <f>IF(G9="","",SUM(T16:T20))</f>
      </c>
      <c r="U15" s="537"/>
      <c r="V15" s="182">
        <f>IF(I9="","",SUM(V16:V20))</f>
      </c>
      <c r="W15" s="534"/>
      <c r="X15" s="182">
        <f>IF(K9="","",SUM(X16:X20))</f>
      </c>
      <c r="Y15" s="782"/>
      <c r="Z15" s="783"/>
    </row>
    <row r="16" spans="2:26" ht="42" customHeight="1">
      <c r="B16" s="328"/>
      <c r="C16" s="329"/>
      <c r="D16" s="744" t="s">
        <v>89</v>
      </c>
      <c r="E16" s="745"/>
      <c r="F16" s="180">
        <f>IF(OR(G9="",G9=0),"",G16/G9)</f>
      </c>
      <c r="G16" s="70">
        <f>IF('3 収支計画'!G20="","",'3 収支計画'!G20)</f>
      </c>
      <c r="H16" s="180">
        <f>IF(OR(I9="",I9=0),"",I16/I9)</f>
      </c>
      <c r="I16" s="70">
        <f>IF('3 収支計画'!I20="","",'3 収支計画'!I20)</f>
      </c>
      <c r="J16" s="180">
        <f>IF(OR(K9="",K9=0),"",K16/K9)</f>
      </c>
      <c r="K16" s="70"/>
      <c r="L16" s="739"/>
      <c r="M16" s="740"/>
      <c r="O16" s="344"/>
      <c r="P16" s="744" t="s">
        <v>38</v>
      </c>
      <c r="Q16" s="776"/>
      <c r="R16" s="745"/>
      <c r="S16" s="535"/>
      <c r="T16" s="182">
        <f>IF('4 財政計画'!G20="","",'4 財政計画'!G20)</f>
      </c>
      <c r="U16" s="537"/>
      <c r="V16" s="182">
        <f>IF('4 財政計画'!I20="","",'4 財政計画'!I20)</f>
      </c>
      <c r="W16" s="534"/>
      <c r="X16" s="182"/>
      <c r="Y16" s="784"/>
      <c r="Z16" s="785"/>
    </row>
    <row r="17" spans="2:26" ht="42" customHeight="1">
      <c r="B17" s="328"/>
      <c r="C17" s="330"/>
      <c r="D17" s="744" t="s">
        <v>13</v>
      </c>
      <c r="E17" s="745"/>
      <c r="F17" s="180">
        <f>IF(OR(G9="",G9=0),"",G17/G9)</f>
      </c>
      <c r="G17" s="181">
        <f>IF('3 収支計画'!G21="","",'3 収支計画'!G21)</f>
      </c>
      <c r="H17" s="180">
        <f>IF(OR(I9="",I9=0),"",I17/I9)</f>
      </c>
      <c r="I17" s="181">
        <f>IF('3 収支計画'!I21="","",'3 収支計画'!I21)</f>
      </c>
      <c r="J17" s="180">
        <f>IF(OR(K9="",K9=0),"",K17/K9)</f>
      </c>
      <c r="K17" s="181"/>
      <c r="L17" s="739"/>
      <c r="M17" s="740"/>
      <c r="O17" s="344"/>
      <c r="P17" s="744" t="s">
        <v>39</v>
      </c>
      <c r="Q17" s="776"/>
      <c r="R17" s="745"/>
      <c r="S17" s="535"/>
      <c r="T17" s="182">
        <f>IF('4 財政計画'!G21="","",'4 財政計画'!G21)</f>
      </c>
      <c r="U17" s="537"/>
      <c r="V17" s="182">
        <f>IF('4 財政計画'!I21="","",'4 財政計画'!I21)</f>
      </c>
      <c r="W17" s="534"/>
      <c r="X17" s="182"/>
      <c r="Y17" s="777"/>
      <c r="Z17" s="778"/>
    </row>
    <row r="18" spans="2:26" ht="42" customHeight="1">
      <c r="B18" s="328"/>
      <c r="C18" s="329"/>
      <c r="D18" s="750" t="s">
        <v>14</v>
      </c>
      <c r="E18" s="751"/>
      <c r="F18" s="180">
        <f>IF(OR(G9="",G9=0),"",G18/G9)</f>
      </c>
      <c r="G18" s="70">
        <f>IF('3 収支計画'!G22="","",'3 収支計画'!G22)</f>
      </c>
      <c r="H18" s="180">
        <f>IF(OR(I9="",I9=0),"",I18/I9)</f>
      </c>
      <c r="I18" s="70">
        <f>IF('3 収支計画'!I22="","",'3 収支計画'!I22)</f>
      </c>
      <c r="J18" s="180">
        <f>IF(OR(K9="",K9=0),"",K18/K9)</f>
      </c>
      <c r="K18" s="70"/>
      <c r="L18" s="739"/>
      <c r="M18" s="740"/>
      <c r="O18" s="344"/>
      <c r="P18" s="744" t="s">
        <v>40</v>
      </c>
      <c r="Q18" s="776"/>
      <c r="R18" s="745"/>
      <c r="S18" s="535"/>
      <c r="T18" s="182">
        <f>IF('4 財政計画'!G22="","",'4 財政計画'!G22)</f>
      </c>
      <c r="U18" s="537"/>
      <c r="V18" s="182">
        <f>IF('4 財政計画'!I22="","",'4 財政計画'!I22)</f>
      </c>
      <c r="W18" s="534"/>
      <c r="X18" s="182"/>
      <c r="Y18" s="782"/>
      <c r="Z18" s="783"/>
    </row>
    <row r="19" spans="2:26" ht="42" customHeight="1">
      <c r="B19" s="331"/>
      <c r="C19" s="744" t="s">
        <v>315</v>
      </c>
      <c r="D19" s="752"/>
      <c r="E19" s="753"/>
      <c r="F19" s="180">
        <f>IF(OR(G9="",G9=0),"",G19/G9)</f>
      </c>
      <c r="G19" s="181">
        <f>IF('3 収支計画'!G23="","",'3 収支計画'!G23)</f>
      </c>
      <c r="H19" s="180">
        <f>IF(OR(I9="",I9=0),"",I19/I9)</f>
      </c>
      <c r="I19" s="181">
        <f>IF('3 収支計画'!I23="","",'3 収支計画'!I23)</f>
      </c>
      <c r="J19" s="180">
        <f>IF(OR(K9="",K9=0),"",K19/K9)</f>
      </c>
      <c r="K19" s="181"/>
      <c r="L19" s="739"/>
      <c r="M19" s="740"/>
      <c r="O19" s="344"/>
      <c r="P19" s="744" t="s">
        <v>313</v>
      </c>
      <c r="Q19" s="776"/>
      <c r="R19" s="745"/>
      <c r="S19" s="535"/>
      <c r="T19" s="182">
        <f>IF('4 財政計画'!G23="","",'4 財政計画'!G23)</f>
      </c>
      <c r="U19" s="537"/>
      <c r="V19" s="182">
        <f>IF('4 財政計画'!I23="","",'4 財政計画'!I23)</f>
      </c>
      <c r="W19" s="534"/>
      <c r="X19" s="182"/>
      <c r="Y19" s="782"/>
      <c r="Z19" s="783"/>
    </row>
    <row r="20" spans="2:26" ht="42" customHeight="1">
      <c r="B20" s="741" t="s">
        <v>15</v>
      </c>
      <c r="C20" s="738"/>
      <c r="D20" s="738"/>
      <c r="E20" s="749"/>
      <c r="F20" s="180">
        <f>IF(OR(G9="",G9=0),"",G20/G9)</f>
      </c>
      <c r="G20" s="80">
        <f>IF(G9="","",G9-G10)</f>
      </c>
      <c r="H20" s="180">
        <f>IF(OR(I9="",I9=0),"",I20/I9)</f>
      </c>
      <c r="I20" s="80">
        <f>IF(I9="","",I9-I10)</f>
      </c>
      <c r="J20" s="180">
        <f>IF(OR(K9="",K9=0),"",K20/K9)</f>
      </c>
      <c r="K20" s="80">
        <f>IF(K9="","",K9-K10)</f>
      </c>
      <c r="L20" s="739"/>
      <c r="M20" s="740"/>
      <c r="O20" s="345"/>
      <c r="P20" s="779" t="s">
        <v>314</v>
      </c>
      <c r="Q20" s="780"/>
      <c r="R20" s="781"/>
      <c r="S20" s="535"/>
      <c r="T20" s="182">
        <f>IF('4 財政計画'!G24="","",'4 財政計画'!G24)</f>
      </c>
      <c r="U20" s="537"/>
      <c r="V20" s="182">
        <f>IF('4 財政計画'!I24="","",'4 財政計画'!I24)</f>
      </c>
      <c r="W20" s="534"/>
      <c r="X20" s="182"/>
      <c r="Y20" s="782"/>
      <c r="Z20" s="783"/>
    </row>
    <row r="21" spans="2:26" ht="42" customHeight="1" thickBot="1">
      <c r="B21" s="741" t="s">
        <v>16</v>
      </c>
      <c r="C21" s="738"/>
      <c r="D21" s="738"/>
      <c r="E21" s="749"/>
      <c r="F21" s="180">
        <f>IF(OR(G9="",G9=0),"",G21/G9)</f>
      </c>
      <c r="G21" s="80">
        <f>IF(G9="","",G20+G16)</f>
      </c>
      <c r="H21" s="180">
        <f>IF(OR(I9="",I9=0),"",I21/I9)</f>
      </c>
      <c r="I21" s="80">
        <f>IF(I9="","",I20+I16)</f>
      </c>
      <c r="J21" s="180">
        <f>IF(OR(K9="",K9=0),"",K21/K9)</f>
      </c>
      <c r="K21" s="80">
        <f>IF(K9="","",K20+K16)</f>
      </c>
      <c r="L21" s="739"/>
      <c r="M21" s="740"/>
      <c r="O21" s="762" t="s">
        <v>41</v>
      </c>
      <c r="P21" s="763"/>
      <c r="Q21" s="763"/>
      <c r="R21" s="764"/>
      <c r="S21" s="536"/>
      <c r="T21" s="184">
        <f>IF('4 財政計画'!G25="","",'4 財政計画'!G25)</f>
      </c>
      <c r="U21" s="538"/>
      <c r="V21" s="184">
        <f>IF('4 財政計画'!I25="","",'4 財政計画'!I25)</f>
      </c>
      <c r="W21" s="539"/>
      <c r="X21" s="183"/>
      <c r="Y21" s="782"/>
      <c r="Z21" s="783"/>
    </row>
    <row r="22" spans="2:26" ht="42" customHeight="1" thickTop="1">
      <c r="B22" s="754" t="s">
        <v>17</v>
      </c>
      <c r="C22" s="747"/>
      <c r="D22" s="747"/>
      <c r="E22" s="748"/>
      <c r="F22" s="180">
        <f>IF(OR(G9="",G9=0),"",G22/G9)</f>
      </c>
      <c r="G22" s="80">
        <f>IF(G9="","",G23+G25)</f>
      </c>
      <c r="H22" s="180">
        <f>IF(OR(I9="",I9=0),"",I22/I9)</f>
      </c>
      <c r="I22" s="80">
        <f>IF(I9="","",I23+I25)</f>
      </c>
      <c r="J22" s="180">
        <f>IF(OR(K9="",K9=0),"",K22/K9)</f>
      </c>
      <c r="K22" s="80">
        <f>IF(K9="","",K23+K25)</f>
      </c>
      <c r="L22" s="739"/>
      <c r="M22" s="740"/>
      <c r="O22" s="786" t="s">
        <v>42</v>
      </c>
      <c r="P22" s="787"/>
      <c r="Q22" s="787"/>
      <c r="R22" s="788"/>
      <c r="S22" s="540"/>
      <c r="T22" s="549">
        <f>IF(G9="","",SUM(T23:T28))</f>
      </c>
      <c r="U22" s="541"/>
      <c r="V22" s="549">
        <f>IF(I9="","",SUM(V23:V28))</f>
      </c>
      <c r="W22" s="542"/>
      <c r="X22" s="182">
        <f>IF(K9="","",SUM(X23:X28))</f>
      </c>
      <c r="Y22" s="782"/>
      <c r="Z22" s="783"/>
    </row>
    <row r="23" spans="2:26" ht="42" customHeight="1">
      <c r="B23" s="328"/>
      <c r="C23" s="746" t="s">
        <v>18</v>
      </c>
      <c r="D23" s="747"/>
      <c r="E23" s="748"/>
      <c r="F23" s="180">
        <f>IF(OR(G9="",G9=0),"",G23/G9)</f>
      </c>
      <c r="G23" s="80">
        <f>IF('3 収支計画'!G27="","",'3 収支計画'!G27)</f>
      </c>
      <c r="H23" s="180">
        <f>IF(OR(I9="",I9=0),"",I23/I9)</f>
      </c>
      <c r="I23" s="80">
        <f>IF('3 収支計画'!I27="","",'3 収支計画'!I27)</f>
      </c>
      <c r="J23" s="180">
        <f>IF(OR(K9="",K9=0),"",K23/K9)</f>
      </c>
      <c r="K23" s="80"/>
      <c r="L23" s="739"/>
      <c r="M23" s="740"/>
      <c r="O23" s="348"/>
      <c r="P23" s="744" t="s">
        <v>43</v>
      </c>
      <c r="Q23" s="776"/>
      <c r="R23" s="745"/>
      <c r="S23" s="82">
        <f>IF(OR(G43="",G43=0),"",T23/(G43/12))</f>
      </c>
      <c r="T23" s="182">
        <f>IF('4 財政計画'!G27="","",'4 財政計画'!G27)</f>
      </c>
      <c r="U23" s="82">
        <f>IF(OR(I43="",I43=0),"",V23/(I43/12))</f>
      </c>
      <c r="V23" s="182">
        <f>IF('4 財政計画'!I27="","",'4 財政計画'!I27)</f>
      </c>
      <c r="W23" s="82">
        <f>IF(OR(K43="",K43=0),"",X23/(K43/12))</f>
      </c>
      <c r="X23" s="182"/>
      <c r="Y23" s="782"/>
      <c r="Z23" s="783"/>
    </row>
    <row r="24" spans="2:26" ht="42" customHeight="1">
      <c r="B24" s="328"/>
      <c r="C24" s="329"/>
      <c r="D24" s="737" t="s">
        <v>76</v>
      </c>
      <c r="E24" s="749"/>
      <c r="F24" s="180">
        <f>IF(OR(G9="",G9=0),"",G24/G9)</f>
      </c>
      <c r="G24" s="80">
        <f>IF('3 収支計画'!G28="","",'3 収支計画'!G28)</f>
      </c>
      <c r="H24" s="180">
        <f>IF(OR(I9="",I9=0),"",I24/I9)</f>
      </c>
      <c r="I24" s="80">
        <f>IF('3 収支計画'!I28="","",'3 収支計画'!I28)</f>
      </c>
      <c r="J24" s="180">
        <f>IF(OR(K9="",K9=0),"",K24/K9)</f>
      </c>
      <c r="K24" s="80"/>
      <c r="L24" s="739"/>
      <c r="M24" s="740"/>
      <c r="O24" s="348"/>
      <c r="P24" s="744" t="s">
        <v>44</v>
      </c>
      <c r="Q24" s="776"/>
      <c r="R24" s="745"/>
      <c r="S24" s="82">
        <f>IF(OR(G43="",G43=0),"",T24/(G43/12))</f>
      </c>
      <c r="T24" s="182">
        <f>IF('4 財政計画'!G28="","",'4 財政計画'!G28)</f>
      </c>
      <c r="U24" s="82">
        <f>IF(OR(I43="",I43=0),"",V24/(I43/12))</f>
      </c>
      <c r="V24" s="182">
        <f>IF('4 財政計画'!I28="","",'4 財政計画'!I28)</f>
      </c>
      <c r="W24" s="82">
        <f>IF(OR(K43="",K43=0),"",X24/(K43/12))</f>
      </c>
      <c r="X24" s="182"/>
      <c r="Y24" s="782"/>
      <c r="Z24" s="783"/>
    </row>
    <row r="25" spans="2:26" ht="42" customHeight="1">
      <c r="B25" s="328"/>
      <c r="C25" s="746" t="s">
        <v>12</v>
      </c>
      <c r="D25" s="747"/>
      <c r="E25" s="748"/>
      <c r="F25" s="180">
        <f>IF(OR(G9="",G9=0),"",G25/G9)</f>
      </c>
      <c r="G25" s="80">
        <f>IF(G9="","",SUM(G26:G29))</f>
      </c>
      <c r="H25" s="180">
        <f>IF(OR(I9="",I9=0),"",I25/I9)</f>
      </c>
      <c r="I25" s="80">
        <f>IF(I9="","",SUM(I26:I29))</f>
      </c>
      <c r="J25" s="180">
        <f>IF(OR(K9="",K9=0),"",K25/K9)</f>
      </c>
      <c r="K25" s="80">
        <f>IF(K9="","",SUM(K26:K29))</f>
      </c>
      <c r="L25" s="739"/>
      <c r="M25" s="740"/>
      <c r="O25" s="348"/>
      <c r="P25" s="744" t="s">
        <v>45</v>
      </c>
      <c r="Q25" s="776"/>
      <c r="R25" s="745"/>
      <c r="S25" s="532"/>
      <c r="T25" s="182">
        <f>IF('4 財政計画'!G29="","",'4 財政計画'!G29)</f>
      </c>
      <c r="U25" s="537"/>
      <c r="V25" s="182">
        <f>IF('4 財政計画'!I29="","",'4 財政計画'!I29)</f>
      </c>
      <c r="W25" s="534"/>
      <c r="X25" s="182"/>
      <c r="Y25" s="782"/>
      <c r="Z25" s="783"/>
    </row>
    <row r="26" spans="2:26" ht="42" customHeight="1">
      <c r="B26" s="328"/>
      <c r="C26" s="329"/>
      <c r="D26" s="744" t="s">
        <v>89</v>
      </c>
      <c r="E26" s="745"/>
      <c r="F26" s="180">
        <f>IF(OR(G9="",G9=0),"",G26/G9)</f>
      </c>
      <c r="G26" s="80">
        <f>IF('3 収支計画'!G30="","",'3 収支計画'!G30)</f>
      </c>
      <c r="H26" s="180">
        <f>IF(OR(I9="",I9=0),"",I26/I9)</f>
      </c>
      <c r="I26" s="80">
        <f>IF('3 収支計画'!I30="","",'3 収支計画'!I30)</f>
      </c>
      <c r="J26" s="180">
        <f>IF(OR(K9="",K9=0),"",K26/K9)</f>
      </c>
      <c r="K26" s="80"/>
      <c r="L26" s="739"/>
      <c r="M26" s="740"/>
      <c r="O26" s="348"/>
      <c r="P26" s="779" t="s">
        <v>85</v>
      </c>
      <c r="Q26" s="780"/>
      <c r="R26" s="781"/>
      <c r="S26" s="532"/>
      <c r="T26" s="182">
        <f>IF('4 財政計画'!G30="","",'4 財政計画'!G30)</f>
      </c>
      <c r="U26" s="537"/>
      <c r="V26" s="182">
        <f>IF('4 財政計画'!I30="","",'4 財政計画'!I30)</f>
      </c>
      <c r="W26" s="534"/>
      <c r="X26" s="182"/>
      <c r="Y26" s="782"/>
      <c r="Z26" s="783"/>
    </row>
    <row r="27" spans="2:26" ht="42" customHeight="1">
      <c r="B27" s="328"/>
      <c r="C27" s="329"/>
      <c r="D27" s="744" t="s">
        <v>19</v>
      </c>
      <c r="E27" s="745"/>
      <c r="F27" s="180">
        <f>IF(OR(G9="",G9=0),"",G27/G9)</f>
      </c>
      <c r="G27" s="80">
        <f>IF('3 収支計画'!G31="","",'3 収支計画'!G31)</f>
      </c>
      <c r="H27" s="180">
        <f>IF(OR(I9="",I9=0),"",I27/I9)</f>
      </c>
      <c r="I27" s="80">
        <f>IF('3 収支計画'!I31="","",'3 収支計画'!I31)</f>
      </c>
      <c r="J27" s="180">
        <f>IF(OR(K9="",K9=0),"",K27/K9)</f>
      </c>
      <c r="K27" s="80"/>
      <c r="L27" s="739"/>
      <c r="M27" s="740"/>
      <c r="O27" s="349"/>
      <c r="P27" s="779" t="s">
        <v>46</v>
      </c>
      <c r="Q27" s="780"/>
      <c r="R27" s="781"/>
      <c r="S27" s="532"/>
      <c r="T27" s="182">
        <f>IF('4 財政計画'!G31="","",'4 財政計画'!G31)</f>
      </c>
      <c r="U27" s="537"/>
      <c r="V27" s="182">
        <f>IF('4 財政計画'!I31="","",'4 財政計画'!I31)</f>
      </c>
      <c r="W27" s="534"/>
      <c r="X27" s="182"/>
      <c r="Y27" s="782"/>
      <c r="Z27" s="783"/>
    </row>
    <row r="28" spans="2:26" ht="42" customHeight="1">
      <c r="B28" s="328"/>
      <c r="C28" s="329"/>
      <c r="D28" s="744" t="s">
        <v>20</v>
      </c>
      <c r="E28" s="745"/>
      <c r="F28" s="180">
        <f>IF(OR(G9="",G9=0),"",G28/G9)</f>
      </c>
      <c r="G28" s="80">
        <f>IF('3 収支計画'!G32="","",'3 収支計画'!G32)</f>
      </c>
      <c r="H28" s="180">
        <f>IF(OR(I9="",I9=0),"",I28/I9)</f>
      </c>
      <c r="I28" s="80">
        <f>IF('3 収支計画'!I32="","",'3 収支計画'!I32)</f>
      </c>
      <c r="J28" s="180">
        <f>IF(OR(K9="",K9=0),"",K28/K9)</f>
      </c>
      <c r="K28" s="80"/>
      <c r="L28" s="739"/>
      <c r="M28" s="740"/>
      <c r="O28" s="350"/>
      <c r="P28" s="744" t="s">
        <v>36</v>
      </c>
      <c r="Q28" s="776"/>
      <c r="R28" s="745"/>
      <c r="S28" s="532"/>
      <c r="T28" s="182">
        <f>IF('4 財政計画'!G32="","",'4 財政計画'!G32)</f>
      </c>
      <c r="U28" s="537"/>
      <c r="V28" s="182">
        <f>IF('4 財政計画'!I32="","",'4 財政計画'!I32)</f>
      </c>
      <c r="W28" s="534"/>
      <c r="X28" s="182"/>
      <c r="Y28" s="782"/>
      <c r="Z28" s="783"/>
    </row>
    <row r="29" spans="2:26" ht="42" customHeight="1">
      <c r="B29" s="328"/>
      <c r="C29" s="329"/>
      <c r="D29" s="744" t="s">
        <v>74</v>
      </c>
      <c r="E29" s="745"/>
      <c r="F29" s="180">
        <f>IF(OR(G9="",G9=0),"",G29/G9)</f>
      </c>
      <c r="G29" s="80">
        <f>IF('3 収支計画'!G33="","",'3 収支計画'!G33)</f>
      </c>
      <c r="H29" s="180">
        <f>IF(OR(I9="",I9=0),"",I29/I9)</f>
      </c>
      <c r="I29" s="80">
        <f>IF('3 収支計画'!I33="","",'3 収支計画'!I33)</f>
      </c>
      <c r="J29" s="180">
        <f>IF(OR(K9="",K9=0),"",K29/K9)</f>
      </c>
      <c r="K29" s="80"/>
      <c r="L29" s="739"/>
      <c r="M29" s="740"/>
      <c r="O29" s="768" t="s">
        <v>47</v>
      </c>
      <c r="P29" s="769"/>
      <c r="Q29" s="769"/>
      <c r="R29" s="751"/>
      <c r="S29" s="543"/>
      <c r="T29" s="182">
        <f>IF('4 財政計画'!G33="","",'4 財政計画'!G33)</f>
      </c>
      <c r="U29" s="544"/>
      <c r="V29" s="182">
        <f>IF('4 財政計画'!I33="","",'4 財政計画'!I33)</f>
      </c>
      <c r="W29" s="545"/>
      <c r="X29" s="184"/>
      <c r="Y29" s="782"/>
      <c r="Z29" s="783"/>
    </row>
    <row r="30" spans="2:26" ht="42" customHeight="1">
      <c r="B30" s="741" t="s">
        <v>21</v>
      </c>
      <c r="C30" s="738"/>
      <c r="D30" s="738"/>
      <c r="E30" s="749"/>
      <c r="F30" s="180">
        <f>IF(OR(G9="",G9=0),"",G30/G9)</f>
      </c>
      <c r="G30" s="80">
        <f>IF(G9="","",G20-G22)</f>
      </c>
      <c r="H30" s="180">
        <f>IF(OR(I9="",I9=0),"",I30/I9)</f>
      </c>
      <c r="I30" s="80">
        <f>IF(I9="","",I20-I22)</f>
      </c>
      <c r="J30" s="180">
        <f>IF(OR(K9="",K9=0),"",K30/K9)</f>
      </c>
      <c r="K30" s="80">
        <f>IF(K9="","",K20-K22)</f>
      </c>
      <c r="L30" s="739"/>
      <c r="M30" s="740"/>
      <c r="O30" s="348"/>
      <c r="P30" s="779" t="s">
        <v>48</v>
      </c>
      <c r="Q30" s="780"/>
      <c r="R30" s="781"/>
      <c r="S30" s="532"/>
      <c r="T30" s="182">
        <f>IF('4 財政計画'!G34="","",'4 財政計画'!G34)</f>
      </c>
      <c r="U30" s="537"/>
      <c r="V30" s="182">
        <f>IF('4 財政計画'!I34="","",'4 財政計画'!I34)</f>
      </c>
      <c r="W30" s="534"/>
      <c r="X30" s="182"/>
      <c r="Y30" s="782"/>
      <c r="Z30" s="783"/>
    </row>
    <row r="31" spans="2:26" ht="42" customHeight="1">
      <c r="B31" s="741" t="s">
        <v>22</v>
      </c>
      <c r="C31" s="738"/>
      <c r="D31" s="738"/>
      <c r="E31" s="749"/>
      <c r="F31" s="180">
        <f>IF(OR(G9="",G9=0),"",G31/G9)</f>
      </c>
      <c r="G31" s="80">
        <f>IF('3 収支計画'!G35="","",'3 収支計画'!G35)</f>
      </c>
      <c r="H31" s="180">
        <f>IF(OR(I9="",I9=0),"",I31/I9)</f>
      </c>
      <c r="I31" s="80">
        <f>IF('3 収支計画'!I35="","",'3 収支計画'!I35)</f>
      </c>
      <c r="J31" s="180">
        <f>IF(OR(K9="",K9=0),"",K31/K9)</f>
      </c>
      <c r="K31" s="80"/>
      <c r="L31" s="739"/>
      <c r="M31" s="740"/>
      <c r="O31" s="352"/>
      <c r="P31" s="790" t="s">
        <v>49</v>
      </c>
      <c r="Q31" s="791"/>
      <c r="R31" s="792"/>
      <c r="S31" s="532"/>
      <c r="T31" s="182">
        <f>IF('4 財政計画'!G35="","",'4 財政計画'!G35)</f>
      </c>
      <c r="U31" s="537"/>
      <c r="V31" s="182">
        <f>IF('4 財政計画'!I35="","",'4 財政計画'!I35)</f>
      </c>
      <c r="W31" s="534"/>
      <c r="X31" s="182"/>
      <c r="Y31" s="782"/>
      <c r="Z31" s="783"/>
    </row>
    <row r="32" spans="2:26" ht="42" customHeight="1">
      <c r="B32" s="741" t="s">
        <v>23</v>
      </c>
      <c r="C32" s="738"/>
      <c r="D32" s="738"/>
      <c r="E32" s="749"/>
      <c r="F32" s="180">
        <f>IF(OR(G9="",G9=0),"",G32/G9)</f>
      </c>
      <c r="G32" s="80">
        <f>IF('3 収支計画'!G36="","",'3 収支計画'!G36)</f>
      </c>
      <c r="H32" s="180">
        <f>IF(OR(I9="",I9=0),"",I32/I9)</f>
      </c>
      <c r="I32" s="80">
        <f>IF('3 収支計画'!I36="","",'3 収支計画'!I36)</f>
      </c>
      <c r="J32" s="180">
        <f>IF(OR(K9="",K9=0),"",K32/K9)</f>
      </c>
      <c r="K32" s="80"/>
      <c r="L32" s="739"/>
      <c r="M32" s="740"/>
      <c r="O32" s="789" t="s">
        <v>50</v>
      </c>
      <c r="P32" s="776"/>
      <c r="Q32" s="776"/>
      <c r="R32" s="745"/>
      <c r="S32" s="532"/>
      <c r="T32" s="182">
        <f>IF('4 財政計画'!G36="","",'4 財政計画'!G36)</f>
      </c>
      <c r="U32" s="537"/>
      <c r="V32" s="182">
        <f>IF('4 財政計画'!I36="","",'4 財政計画'!I36)</f>
      </c>
      <c r="W32" s="534"/>
      <c r="X32" s="182"/>
      <c r="Y32" s="782"/>
      <c r="Z32" s="783"/>
    </row>
    <row r="33" spans="2:26" ht="42" customHeight="1">
      <c r="B33" s="741" t="s">
        <v>24</v>
      </c>
      <c r="C33" s="738"/>
      <c r="D33" s="738"/>
      <c r="E33" s="749"/>
      <c r="F33" s="180">
        <f>IF(OR(G9="",G9=0),"",G33/G9)</f>
      </c>
      <c r="G33" s="80">
        <f>IF('3 収支計画'!G37="","",'3 収支計画'!G37)</f>
      </c>
      <c r="H33" s="180">
        <f>IF(OR(I9="",I9=0),"",I33/I9)</f>
      </c>
      <c r="I33" s="80">
        <f>IF('3 収支計画'!I37="","",'3 収支計画'!I37)</f>
      </c>
      <c r="J33" s="180">
        <f>IF(OR(K9="",K9=0),"",K33/K9)</f>
      </c>
      <c r="K33" s="80"/>
      <c r="L33" s="739"/>
      <c r="M33" s="740"/>
      <c r="O33" s="789" t="s">
        <v>51</v>
      </c>
      <c r="P33" s="776"/>
      <c r="Q33" s="776"/>
      <c r="R33" s="745"/>
      <c r="S33" s="543"/>
      <c r="T33" s="182">
        <f>IF('4 財政計画'!G37="","",'4 財政計画'!G37)</f>
      </c>
      <c r="U33" s="544"/>
      <c r="V33" s="182">
        <f>IF('4 財政計画'!I37="","",'4 財政計画'!I37)</f>
      </c>
      <c r="W33" s="545"/>
      <c r="X33" s="184"/>
      <c r="Y33" s="782"/>
      <c r="Z33" s="783"/>
    </row>
    <row r="34" spans="2:26" ht="42" customHeight="1" thickBot="1">
      <c r="B34" s="741" t="s">
        <v>25</v>
      </c>
      <c r="C34" s="738"/>
      <c r="D34" s="738"/>
      <c r="E34" s="749"/>
      <c r="F34" s="180">
        <f>IF(OR(G9="",G9=0),"",G34/G9)</f>
      </c>
      <c r="G34" s="80">
        <f>IF(G9="","",G30-G31+G32+G33)</f>
      </c>
      <c r="H34" s="180">
        <f>IF(OR(I9="",I9=0),"",I34/I9)</f>
      </c>
      <c r="I34" s="80">
        <f>IF(I9="","",I30-I31+I32+I33)</f>
      </c>
      <c r="J34" s="180">
        <f>IF(OR(K9="",K9=0),"",K34/K9)</f>
      </c>
      <c r="K34" s="80">
        <f>IF(K9="","",K30-K31+K32+K33)</f>
      </c>
      <c r="L34" s="739"/>
      <c r="M34" s="740"/>
      <c r="O34" s="762" t="s">
        <v>52</v>
      </c>
      <c r="P34" s="763"/>
      <c r="Q34" s="763"/>
      <c r="R34" s="764"/>
      <c r="S34" s="536"/>
      <c r="T34" s="353">
        <f>IF(G9="","",T22+T29+T32)</f>
      </c>
      <c r="U34" s="538"/>
      <c r="V34" s="353">
        <f>IF(I9="","",V22+V29+V32)</f>
      </c>
      <c r="W34" s="539"/>
      <c r="X34" s="353">
        <f>IF(K9="","",X22+X29+X32)</f>
      </c>
      <c r="Y34" s="782"/>
      <c r="Z34" s="783"/>
    </row>
    <row r="35" spans="2:26" ht="42" customHeight="1" thickTop="1">
      <c r="B35" s="741" t="s">
        <v>16</v>
      </c>
      <c r="C35" s="738"/>
      <c r="D35" s="738"/>
      <c r="E35" s="749"/>
      <c r="F35" s="180">
        <f>IF(OR(G9="",G9=0),"",G35/G9)</f>
      </c>
      <c r="G35" s="80">
        <f>IF(G9="","",G34+G39)</f>
      </c>
      <c r="H35" s="180">
        <f>IF(OR(I9="",I9=0),"",I35/I9)</f>
      </c>
      <c r="I35" s="80">
        <f>IF(I9="","",I34+I39)</f>
      </c>
      <c r="J35" s="180">
        <f>IF(OR(K9="",K9=0),"",K35/K9)</f>
      </c>
      <c r="K35" s="80">
        <f>IF(K9="","",K34+K39)</f>
      </c>
      <c r="L35" s="739"/>
      <c r="M35" s="740"/>
      <c r="O35" s="798" t="s">
        <v>53</v>
      </c>
      <c r="P35" s="799"/>
      <c r="Q35" s="799"/>
      <c r="R35" s="800"/>
      <c r="S35" s="82">
        <f>IF(OR(G9="",G9=0),"",T35/(G9/12))</f>
      </c>
      <c r="T35" s="182">
        <f>IF('4 財政計画'!G39="","",'4 財政計画'!G39)</f>
      </c>
      <c r="U35" s="82">
        <f>IF(OR(I9="",I9=0),"",V35/(I9/12))</f>
      </c>
      <c r="V35" s="182">
        <f>IF('4 財政計画'!I39="","",'4 財政計画'!I39)</f>
      </c>
      <c r="W35" s="82">
        <f>IF(OR(K9="",K9=0),"",X35/K9/12)</f>
      </c>
      <c r="X35" s="478"/>
      <c r="Y35" s="782"/>
      <c r="Z35" s="783"/>
    </row>
    <row r="36" spans="2:26" ht="42" customHeight="1" thickBot="1">
      <c r="B36" s="741" t="s">
        <v>26</v>
      </c>
      <c r="C36" s="738"/>
      <c r="D36" s="738"/>
      <c r="E36" s="749"/>
      <c r="F36" s="180">
        <f>IF(OR(G9="",G9=0),"",G36/G9)</f>
      </c>
      <c r="G36" s="80">
        <f>IF('3 収支計画'!G40="","",'3 収支計画'!G40)</f>
      </c>
      <c r="H36" s="180">
        <f>IF(OR(I9="",I9=0),"",I36/I9)</f>
      </c>
      <c r="I36" s="80">
        <f>IF('3 収支計画'!I40="","",'3 収支計画'!I40)</f>
      </c>
      <c r="J36" s="180">
        <f>IF(OR(K9="",K9=0),"",K36/K9)</f>
      </c>
      <c r="K36" s="80"/>
      <c r="L36" s="739"/>
      <c r="M36" s="740"/>
      <c r="O36" s="793" t="s">
        <v>54</v>
      </c>
      <c r="P36" s="794"/>
      <c r="Q36" s="794"/>
      <c r="R36" s="795"/>
      <c r="S36" s="83">
        <f>IF(OR(G9="",G9=0),"",T36/(G9/12))</f>
      </c>
      <c r="T36" s="546">
        <f>IF('4 財政計画'!G40="","",'4 財政計画'!G40)</f>
      </c>
      <c r="U36" s="83">
        <f>IF(OR(I9="",I9=0),"",V36/(I9/12))</f>
      </c>
      <c r="V36" s="184">
        <f>IF('4 財政計画'!I40="","",'4 財政計画'!I40)</f>
      </c>
      <c r="W36" s="83">
        <f>IF(OR(K9="",K9=0),"",X36/K9/12)</f>
      </c>
      <c r="X36" s="479"/>
      <c r="Y36" s="796"/>
      <c r="Z36" s="797"/>
    </row>
    <row r="37" spans="2:26" ht="42" customHeight="1">
      <c r="B37" s="741" t="s">
        <v>27</v>
      </c>
      <c r="C37" s="738"/>
      <c r="D37" s="738"/>
      <c r="E37" s="749"/>
      <c r="F37" s="180">
        <f>IF(OR(G9="",G9=0),"",G37/G9)</f>
      </c>
      <c r="G37" s="80">
        <f>IF('3 収支計画'!G41="","",'3 収支計画'!G41)</f>
      </c>
      <c r="H37" s="180">
        <f>IF(OR(I9="",I9=0),"",I37/I9)</f>
      </c>
      <c r="I37" s="80">
        <f>IF('3 収支計画'!I41="","",'3 収支計画'!I41)</f>
      </c>
      <c r="J37" s="180">
        <f>IF(OR(K9="",K9=0),"",K37/K9)</f>
      </c>
      <c r="K37" s="80"/>
      <c r="L37" s="739"/>
      <c r="M37" s="740"/>
      <c r="O37" s="354" t="s">
        <v>55</v>
      </c>
      <c r="P37" s="354"/>
      <c r="Q37" s="355"/>
      <c r="R37" s="355"/>
      <c r="S37" s="355"/>
      <c r="T37" s="356"/>
      <c r="U37" s="355"/>
      <c r="V37" s="547"/>
      <c r="W37" s="355"/>
      <c r="X37" s="355"/>
      <c r="Y37" s="355"/>
      <c r="Z37" s="257"/>
    </row>
    <row r="38" spans="2:26" ht="42" customHeight="1">
      <c r="B38" s="741" t="s">
        <v>28</v>
      </c>
      <c r="C38" s="738"/>
      <c r="D38" s="738"/>
      <c r="E38" s="749"/>
      <c r="F38" s="180">
        <f>IF(OR(G9="",G9=0),"",G38/G9)</f>
      </c>
      <c r="G38" s="80">
        <f>IF(G9="","",G34+G36-G37)</f>
      </c>
      <c r="H38" s="180">
        <f>IF(OR(I9="",I9=0),"",I38/I9)</f>
      </c>
      <c r="I38" s="80">
        <f>IF(I9="","",I34+I36-I37)</f>
      </c>
      <c r="J38" s="180">
        <f>IF(OR(K9="",K9=0),"",K38/K9)</f>
      </c>
      <c r="K38" s="80">
        <f>IF(K9="","",K34+K36-K37)</f>
      </c>
      <c r="L38" s="739"/>
      <c r="M38" s="740"/>
      <c r="O38" s="354"/>
      <c r="P38" s="354"/>
      <c r="Q38" s="355"/>
      <c r="R38" s="355"/>
      <c r="S38" s="355"/>
      <c r="T38" s="356"/>
      <c r="U38" s="355"/>
      <c r="V38" s="357"/>
      <c r="W38" s="355"/>
      <c r="X38" s="355"/>
      <c r="Y38" s="355"/>
      <c r="Z38" s="257"/>
    </row>
    <row r="39" spans="2:26" ht="45.75" customHeight="1" thickBot="1">
      <c r="B39" s="762" t="s">
        <v>311</v>
      </c>
      <c r="C39" s="763"/>
      <c r="D39" s="763"/>
      <c r="E39" s="764"/>
      <c r="F39" s="180">
        <f>IF(OR(G9="",G9=0),"",G39/G9)</f>
      </c>
      <c r="G39" s="81">
        <f>IF(G9="","",G16+G26)</f>
      </c>
      <c r="H39" s="180">
        <f>IF(OR(I9="",I9=0),"",I39/I9)</f>
      </c>
      <c r="I39" s="81">
        <f>IF(I9="","",I16+I26)</f>
      </c>
      <c r="J39" s="180">
        <f>IF(OR(K9="",K9=0),"",K39/K9)</f>
      </c>
      <c r="K39" s="81">
        <f>IF(K9="","",K16+K26)</f>
      </c>
      <c r="L39" s="739"/>
      <c r="M39" s="740"/>
      <c r="O39" s="358"/>
      <c r="P39" s="314"/>
      <c r="Q39" s="314"/>
      <c r="R39" s="314"/>
      <c r="S39" s="312"/>
      <c r="T39" s="359"/>
      <c r="U39" s="314"/>
      <c r="V39" s="359"/>
      <c r="W39" s="314"/>
      <c r="X39" s="359"/>
      <c r="Y39" s="359"/>
      <c r="Z39" s="314"/>
    </row>
    <row r="40" spans="2:26" ht="42" customHeight="1" thickBot="1" thickTop="1">
      <c r="B40" s="755" t="s">
        <v>29</v>
      </c>
      <c r="C40" s="756"/>
      <c r="D40" s="756"/>
      <c r="E40" s="757"/>
      <c r="F40" s="758">
        <f>IF('3 収支計画'!G44="","",'3 収支計画'!G44)</f>
      </c>
      <c r="G40" s="759"/>
      <c r="H40" s="758">
        <f>IF('3 収支計画'!I44="","",'3 収支計画'!I44)</f>
      </c>
      <c r="I40" s="759"/>
      <c r="J40" s="760"/>
      <c r="K40" s="761"/>
      <c r="L40" s="772"/>
      <c r="M40" s="773"/>
      <c r="O40" s="360"/>
      <c r="P40" s="360"/>
      <c r="Q40" s="360"/>
      <c r="R40" s="360"/>
      <c r="S40" s="361"/>
      <c r="T40" s="250"/>
      <c r="U40" s="360"/>
      <c r="V40" s="362"/>
      <c r="W40" s="360"/>
      <c r="X40" s="360"/>
      <c r="Y40" s="360"/>
      <c r="Z40" s="360"/>
    </row>
    <row r="41" spans="2:26" ht="42" customHeight="1">
      <c r="B41" s="1" t="s">
        <v>88</v>
      </c>
      <c r="C41" s="1"/>
      <c r="D41" s="332"/>
      <c r="E41" s="332"/>
      <c r="F41" s="332"/>
      <c r="G41" s="333"/>
      <c r="H41" s="332"/>
      <c r="I41" s="334"/>
      <c r="J41" s="332"/>
      <c r="K41" s="332"/>
      <c r="L41" s="335"/>
      <c r="M41" s="252"/>
      <c r="O41" s="360"/>
      <c r="P41" s="360"/>
      <c r="Q41" s="360"/>
      <c r="R41" s="360"/>
      <c r="S41" s="361"/>
      <c r="T41" s="250"/>
      <c r="U41" s="360"/>
      <c r="V41" s="363"/>
      <c r="W41" s="360"/>
      <c r="X41" s="360"/>
      <c r="Y41" s="360"/>
      <c r="Z41" s="360"/>
    </row>
    <row r="42" spans="2:13" ht="42" customHeight="1">
      <c r="B42" s="354"/>
      <c r="C42" s="354"/>
      <c r="D42" s="355"/>
      <c r="E42" s="355"/>
      <c r="F42" s="355"/>
      <c r="G42" s="356"/>
      <c r="H42" s="355"/>
      <c r="I42" s="357"/>
      <c r="J42" s="355"/>
      <c r="K42" s="355"/>
      <c r="L42" s="355"/>
      <c r="M42" s="257"/>
    </row>
    <row r="43" spans="2:26" s="360" customFormat="1" ht="34.5" customHeight="1">
      <c r="B43" s="358" t="s">
        <v>289</v>
      </c>
      <c r="C43" s="314"/>
      <c r="D43" s="314"/>
      <c r="E43" s="314"/>
      <c r="F43" s="312"/>
      <c r="G43" s="359">
        <f>SUM(G11:G13)</f>
        <v>0</v>
      </c>
      <c r="H43" s="314"/>
      <c r="I43" s="359">
        <f>SUM(I11:I13)</f>
        <v>0</v>
      </c>
      <c r="J43" s="314"/>
      <c r="K43" s="359">
        <f>SUM(K11:K13)</f>
        <v>0</v>
      </c>
      <c r="L43" s="359"/>
      <c r="M43" s="314"/>
      <c r="O43" s="246"/>
      <c r="P43" s="246"/>
      <c r="Q43" s="246"/>
      <c r="R43" s="246"/>
      <c r="S43" s="277"/>
      <c r="T43" s="302"/>
      <c r="U43" s="246"/>
      <c r="V43" s="364"/>
      <c r="W43" s="246"/>
      <c r="X43" s="246"/>
      <c r="Y43" s="246"/>
      <c r="Z43" s="246"/>
    </row>
    <row r="44" spans="6:26" s="360" customFormat="1" ht="27" customHeight="1">
      <c r="F44" s="361"/>
      <c r="G44" s="250"/>
      <c r="I44" s="362"/>
      <c r="O44" s="246"/>
      <c r="P44" s="246"/>
      <c r="Q44" s="246"/>
      <c r="R44" s="246"/>
      <c r="S44" s="277"/>
      <c r="T44" s="302"/>
      <c r="U44" s="246"/>
      <c r="V44" s="364"/>
      <c r="W44" s="246"/>
      <c r="X44" s="246"/>
      <c r="Y44" s="246"/>
      <c r="Z44" s="246"/>
    </row>
    <row r="45" spans="6:26" s="360" customFormat="1" ht="27" customHeight="1">
      <c r="F45" s="361"/>
      <c r="G45" s="250"/>
      <c r="I45" s="363"/>
      <c r="O45" s="246"/>
      <c r="P45" s="246"/>
      <c r="Q45" s="246"/>
      <c r="R45" s="246"/>
      <c r="S45" s="277"/>
      <c r="T45" s="302"/>
      <c r="U45" s="246"/>
      <c r="V45" s="364"/>
      <c r="W45" s="246"/>
      <c r="X45" s="246"/>
      <c r="Y45" s="246"/>
      <c r="Z45" s="246"/>
    </row>
    <row r="46" spans="6:26" s="360" customFormat="1" ht="27" customHeight="1">
      <c r="F46" s="361"/>
      <c r="G46" s="250"/>
      <c r="I46" s="363"/>
      <c r="O46" s="246"/>
      <c r="P46" s="246"/>
      <c r="Q46" s="246"/>
      <c r="R46" s="246"/>
      <c r="S46" s="277"/>
      <c r="T46" s="302"/>
      <c r="U46" s="246"/>
      <c r="V46" s="364"/>
      <c r="W46" s="246"/>
      <c r="X46" s="246"/>
      <c r="Y46" s="246"/>
      <c r="Z46" s="246"/>
    </row>
    <row r="47" ht="27" customHeight="1"/>
  </sheetData>
  <sheetProtection/>
  <mergeCells count="131">
    <mergeCell ref="O36:R36"/>
    <mergeCell ref="Y36:Z36"/>
    <mergeCell ref="O34:R34"/>
    <mergeCell ref="Y34:Z34"/>
    <mergeCell ref="O35:R35"/>
    <mergeCell ref="Y35:Z35"/>
    <mergeCell ref="O32:R32"/>
    <mergeCell ref="Y32:Z32"/>
    <mergeCell ref="O33:R33"/>
    <mergeCell ref="Y33:Z33"/>
    <mergeCell ref="P30:R30"/>
    <mergeCell ref="Y30:Z30"/>
    <mergeCell ref="P31:R31"/>
    <mergeCell ref="Y31:Z31"/>
    <mergeCell ref="P28:R28"/>
    <mergeCell ref="Y28:Z28"/>
    <mergeCell ref="O29:R29"/>
    <mergeCell ref="Y29:Z29"/>
    <mergeCell ref="P26:R26"/>
    <mergeCell ref="Y26:Z26"/>
    <mergeCell ref="P27:R27"/>
    <mergeCell ref="Y27:Z27"/>
    <mergeCell ref="P24:R24"/>
    <mergeCell ref="Y24:Z24"/>
    <mergeCell ref="P25:R25"/>
    <mergeCell ref="Y25:Z25"/>
    <mergeCell ref="O22:R22"/>
    <mergeCell ref="Y22:Z22"/>
    <mergeCell ref="P23:R23"/>
    <mergeCell ref="Y23:Z23"/>
    <mergeCell ref="P20:R20"/>
    <mergeCell ref="Y20:Z20"/>
    <mergeCell ref="O21:R21"/>
    <mergeCell ref="Y21:Z21"/>
    <mergeCell ref="P18:R18"/>
    <mergeCell ref="Y18:Z18"/>
    <mergeCell ref="P19:R19"/>
    <mergeCell ref="Y19:Z19"/>
    <mergeCell ref="P16:R16"/>
    <mergeCell ref="Y16:Z16"/>
    <mergeCell ref="P17:R17"/>
    <mergeCell ref="Y17:Z17"/>
    <mergeCell ref="P14:R14"/>
    <mergeCell ref="Y14:Z14"/>
    <mergeCell ref="O15:R15"/>
    <mergeCell ref="Y15:Z15"/>
    <mergeCell ref="P12:R12"/>
    <mergeCell ref="Y12:Z12"/>
    <mergeCell ref="P13:R13"/>
    <mergeCell ref="Y13:Z13"/>
    <mergeCell ref="P10:R10"/>
    <mergeCell ref="Y10:Z10"/>
    <mergeCell ref="P11:R11"/>
    <mergeCell ref="Y11:Z11"/>
    <mergeCell ref="O8:R8"/>
    <mergeCell ref="Y8:Z8"/>
    <mergeCell ref="O9:R9"/>
    <mergeCell ref="Y9:Z9"/>
    <mergeCell ref="L40:M40"/>
    <mergeCell ref="O3:Z3"/>
    <mergeCell ref="O4:Z4"/>
    <mergeCell ref="O5:Z5"/>
    <mergeCell ref="B3:M3"/>
    <mergeCell ref="B4:M4"/>
    <mergeCell ref="B40:E40"/>
    <mergeCell ref="F40:G40"/>
    <mergeCell ref="H40:I40"/>
    <mergeCell ref="J40:K40"/>
    <mergeCell ref="B38:E38"/>
    <mergeCell ref="L38:M38"/>
    <mergeCell ref="B39:E39"/>
    <mergeCell ref="L39:M39"/>
    <mergeCell ref="B36:E36"/>
    <mergeCell ref="L36:M36"/>
    <mergeCell ref="B37:E37"/>
    <mergeCell ref="L37:M37"/>
    <mergeCell ref="B34:E34"/>
    <mergeCell ref="L34:M34"/>
    <mergeCell ref="B35:E35"/>
    <mergeCell ref="L35:M35"/>
    <mergeCell ref="B32:E32"/>
    <mergeCell ref="L32:M32"/>
    <mergeCell ref="B33:E33"/>
    <mergeCell ref="L33:M33"/>
    <mergeCell ref="B30:E30"/>
    <mergeCell ref="L30:M30"/>
    <mergeCell ref="B31:E31"/>
    <mergeCell ref="L31:M31"/>
    <mergeCell ref="D28:E28"/>
    <mergeCell ref="L28:M28"/>
    <mergeCell ref="D29:E29"/>
    <mergeCell ref="L29:M29"/>
    <mergeCell ref="D26:E26"/>
    <mergeCell ref="L26:M26"/>
    <mergeCell ref="D27:E27"/>
    <mergeCell ref="L27:M27"/>
    <mergeCell ref="D24:E24"/>
    <mergeCell ref="L24:M24"/>
    <mergeCell ref="C25:E25"/>
    <mergeCell ref="L25:M25"/>
    <mergeCell ref="B22:E22"/>
    <mergeCell ref="L22:M22"/>
    <mergeCell ref="C23:E23"/>
    <mergeCell ref="L23:M23"/>
    <mergeCell ref="B20:E20"/>
    <mergeCell ref="L20:M20"/>
    <mergeCell ref="B21:E21"/>
    <mergeCell ref="L21:M21"/>
    <mergeCell ref="D18:E18"/>
    <mergeCell ref="L18:M18"/>
    <mergeCell ref="C19:E19"/>
    <mergeCell ref="L19:M19"/>
    <mergeCell ref="L11:M11"/>
    <mergeCell ref="D16:E16"/>
    <mergeCell ref="L16:M16"/>
    <mergeCell ref="D17:E17"/>
    <mergeCell ref="L17:M17"/>
    <mergeCell ref="C14:E14"/>
    <mergeCell ref="L14:M14"/>
    <mergeCell ref="C15:E15"/>
    <mergeCell ref="L15:M15"/>
    <mergeCell ref="B5:M5"/>
    <mergeCell ref="L8:M8"/>
    <mergeCell ref="C12:E12"/>
    <mergeCell ref="L12:M12"/>
    <mergeCell ref="C13:E13"/>
    <mergeCell ref="L13:M13"/>
    <mergeCell ref="B9:E9"/>
    <mergeCell ref="L9:M9"/>
    <mergeCell ref="L10:M10"/>
    <mergeCell ref="C11:E11"/>
  </mergeCells>
  <printOptions/>
  <pageMargins left="0.7874015748031497" right="0.3937007874015748" top="0.7874015748031497" bottom="0.5905511811023623" header="0.5118110236220472" footer="0.5118110236220472"/>
  <pageSetup horizontalDpi="300" verticalDpi="300" orientation="portrait" paperSize="9" scale="44" r:id="rId3"/>
  <headerFooter scaleWithDoc="0">
    <oddFooter>&amp;R
&amp;G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A46"/>
  <sheetViews>
    <sheetView view="pageBreakPreview" zoomScale="50" zoomScaleNormal="75" zoomScaleSheetLayoutView="50" zoomScalePageLayoutView="0" workbookViewId="0" topLeftCell="B1">
      <selection activeCell="B1" sqref="B1"/>
    </sheetView>
  </sheetViews>
  <sheetFormatPr defaultColWidth="9.140625" defaultRowHeight="12"/>
  <cols>
    <col min="1" max="1" width="9.140625" style="246" customWidth="1"/>
    <col min="2" max="2" width="5.28125" style="246" customWidth="1"/>
    <col min="3" max="4" width="2.7109375" style="246" customWidth="1"/>
    <col min="5" max="5" width="21.7109375" style="246" customWidth="1"/>
    <col min="6" max="6" width="10.140625" style="277" customWidth="1"/>
    <col min="7" max="7" width="21.7109375" style="302" customWidth="1"/>
    <col min="8" max="8" width="10.28125" style="246" customWidth="1"/>
    <col min="9" max="9" width="21.7109375" style="364" customWidth="1"/>
    <col min="10" max="10" width="10.140625" style="246" customWidth="1"/>
    <col min="11" max="11" width="21.7109375" style="246" customWidth="1"/>
    <col min="12" max="12" width="21.421875" style="246" customWidth="1"/>
    <col min="13" max="13" width="67.28125" style="246" customWidth="1"/>
    <col min="14" max="14" width="4.00390625" style="246" customWidth="1"/>
    <col min="15" max="15" width="5.28125" style="246" customWidth="1"/>
    <col min="16" max="17" width="2.7109375" style="246" customWidth="1"/>
    <col min="18" max="18" width="21.7109375" style="246" customWidth="1"/>
    <col min="19" max="19" width="10.140625" style="277" customWidth="1"/>
    <col min="20" max="20" width="21.7109375" style="302" customWidth="1"/>
    <col min="21" max="21" width="10.28125" style="246" customWidth="1"/>
    <col min="22" max="22" width="21.7109375" style="364" customWidth="1"/>
    <col min="23" max="23" width="10.140625" style="246" customWidth="1"/>
    <col min="24" max="24" width="21.7109375" style="246" customWidth="1"/>
    <col min="25" max="25" width="21.421875" style="246" customWidth="1"/>
    <col min="26" max="26" width="67.28125" style="246" customWidth="1"/>
    <col min="27" max="16384" width="9.140625" style="246" customWidth="1"/>
  </cols>
  <sheetData>
    <row r="1" spans="3:26" ht="48.75" customHeight="1">
      <c r="C1" s="297"/>
      <c r="D1" s="252"/>
      <c r="E1" s="252"/>
      <c r="F1" s="298"/>
      <c r="G1" s="299"/>
      <c r="H1" s="252"/>
      <c r="I1" s="300"/>
      <c r="J1" s="301"/>
      <c r="K1" s="253"/>
      <c r="L1" s="253"/>
      <c r="M1" s="302"/>
      <c r="P1" s="336"/>
      <c r="Q1" s="252"/>
      <c r="R1" s="252"/>
      <c r="S1" s="298"/>
      <c r="T1" s="299"/>
      <c r="U1" s="252"/>
      <c r="V1" s="300"/>
      <c r="W1" s="301"/>
      <c r="X1" s="253"/>
      <c r="Y1" s="253"/>
      <c r="Z1" s="337"/>
    </row>
    <row r="2" spans="2:26" ht="48.75" customHeight="1">
      <c r="B2" s="297"/>
      <c r="C2" s="297"/>
      <c r="D2" s="252"/>
      <c r="E2" s="252"/>
      <c r="F2" s="298"/>
      <c r="G2" s="299"/>
      <c r="H2" s="252"/>
      <c r="I2" s="300"/>
      <c r="J2" s="301"/>
      <c r="K2" s="253"/>
      <c r="L2" s="198" t="s">
        <v>156</v>
      </c>
      <c r="M2" s="489">
        <f>IF('1目標（基本方針）'!AJ2="","",'1目標（基本方針）'!AJ2)</f>
      </c>
      <c r="O2" s="252"/>
      <c r="P2" s="252"/>
      <c r="Q2" s="252"/>
      <c r="R2" s="252"/>
      <c r="S2" s="298"/>
      <c r="T2" s="299"/>
      <c r="U2" s="252"/>
      <c r="V2" s="300"/>
      <c r="W2" s="301"/>
      <c r="X2" s="253"/>
      <c r="Y2" s="200" t="s">
        <v>235</v>
      </c>
      <c r="Z2" s="489">
        <f>IF('1目標（基本方針）'!AJ2="","",'1目標（基本方針）'!AJ2)</f>
      </c>
    </row>
    <row r="3" spans="2:27" ht="36.75" customHeight="1">
      <c r="B3" s="775" t="s">
        <v>346</v>
      </c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O3" s="774" t="s">
        <v>347</v>
      </c>
      <c r="P3" s="774"/>
      <c r="Q3" s="774"/>
      <c r="R3" s="774"/>
      <c r="S3" s="774"/>
      <c r="T3" s="774"/>
      <c r="U3" s="774"/>
      <c r="V3" s="774"/>
      <c r="W3" s="774"/>
      <c r="X3" s="774"/>
      <c r="Y3" s="774"/>
      <c r="Z3" s="774"/>
      <c r="AA3" s="250"/>
    </row>
    <row r="4" spans="2:27" ht="36.75" customHeight="1">
      <c r="B4" s="733" t="s">
        <v>360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O4" s="733" t="s">
        <v>370</v>
      </c>
      <c r="P4" s="733"/>
      <c r="Q4" s="733"/>
      <c r="R4" s="733"/>
      <c r="S4" s="733"/>
      <c r="T4" s="733"/>
      <c r="U4" s="733"/>
      <c r="V4" s="733"/>
      <c r="W4" s="733"/>
      <c r="X4" s="733"/>
      <c r="Y4" s="733"/>
      <c r="Z4" s="733"/>
      <c r="AA4" s="250"/>
    </row>
    <row r="5" spans="2:27" ht="32.25">
      <c r="B5" s="734" t="s">
        <v>80</v>
      </c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304"/>
      <c r="O5" s="734" t="s">
        <v>80</v>
      </c>
      <c r="P5" s="734"/>
      <c r="Q5" s="734"/>
      <c r="R5" s="734"/>
      <c r="S5" s="734"/>
      <c r="T5" s="734"/>
      <c r="U5" s="734"/>
      <c r="V5" s="734"/>
      <c r="W5" s="734"/>
      <c r="X5" s="734"/>
      <c r="Y5" s="734"/>
      <c r="Z5" s="734"/>
      <c r="AA5" s="304"/>
    </row>
    <row r="6" spans="2:27" ht="25.5">
      <c r="B6" s="305"/>
      <c r="C6" s="305"/>
      <c r="D6" s="305"/>
      <c r="E6" s="305"/>
      <c r="F6" s="306"/>
      <c r="G6" s="307"/>
      <c r="H6" s="305"/>
      <c r="I6" s="308"/>
      <c r="J6" s="305"/>
      <c r="K6" s="305"/>
      <c r="L6" s="305"/>
      <c r="M6" s="309"/>
      <c r="N6" s="309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9"/>
    </row>
    <row r="7" spans="2:26" ht="37.5" customHeight="1" thickBot="1">
      <c r="B7" s="310"/>
      <c r="C7" s="310"/>
      <c r="D7" s="311"/>
      <c r="E7" s="252"/>
      <c r="F7" s="312"/>
      <c r="G7" s="313"/>
      <c r="H7" s="314"/>
      <c r="I7" s="315"/>
      <c r="J7" s="301"/>
      <c r="K7" s="316"/>
      <c r="L7" s="316"/>
      <c r="M7" s="317" t="s">
        <v>84</v>
      </c>
      <c r="O7" s="310"/>
      <c r="P7" s="310"/>
      <c r="Q7" s="338"/>
      <c r="R7" s="338"/>
      <c r="S7" s="335"/>
      <c r="T7" s="339"/>
      <c r="U7" s="338"/>
      <c r="V7" s="340"/>
      <c r="W7" s="338"/>
      <c r="X7" s="338"/>
      <c r="Y7" s="338"/>
      <c r="Z7" s="341" t="s">
        <v>83</v>
      </c>
    </row>
    <row r="8" spans="2:26" ht="36.75" customHeight="1">
      <c r="B8" s="318"/>
      <c r="C8" s="319"/>
      <c r="D8" s="320"/>
      <c r="E8" s="320"/>
      <c r="F8" s="321" t="s">
        <v>4</v>
      </c>
      <c r="G8" s="322" t="s">
        <v>290</v>
      </c>
      <c r="H8" s="323" t="s">
        <v>4</v>
      </c>
      <c r="I8" s="322" t="s">
        <v>328</v>
      </c>
      <c r="J8" s="324" t="s">
        <v>4</v>
      </c>
      <c r="K8" s="325" t="s">
        <v>288</v>
      </c>
      <c r="L8" s="735" t="s">
        <v>5</v>
      </c>
      <c r="M8" s="736"/>
      <c r="O8" s="765"/>
      <c r="P8" s="766"/>
      <c r="Q8" s="766"/>
      <c r="R8" s="767"/>
      <c r="S8" s="342" t="s">
        <v>30</v>
      </c>
      <c r="T8" s="322" t="s">
        <v>290</v>
      </c>
      <c r="U8" s="342" t="s">
        <v>30</v>
      </c>
      <c r="V8" s="322" t="str">
        <f>I8</f>
        <v>  /  期
(予　想)</v>
      </c>
      <c r="W8" s="342" t="s">
        <v>30</v>
      </c>
      <c r="X8" s="325" t="str">
        <f>K8</f>
        <v>　　/　　期
(計画後)</v>
      </c>
      <c r="Y8" s="735" t="s">
        <v>5</v>
      </c>
      <c r="Z8" s="736"/>
    </row>
    <row r="9" spans="2:26" ht="42" customHeight="1">
      <c r="B9" s="741" t="s">
        <v>6</v>
      </c>
      <c r="C9" s="738"/>
      <c r="D9" s="738"/>
      <c r="E9" s="738"/>
      <c r="F9" s="180">
        <f>IF(OR(G9="",G9=0),"",G9/G9)</f>
      </c>
      <c r="G9" s="181"/>
      <c r="H9" s="180">
        <f>IF(OR(I9="",I9=0),"",I9/I9)</f>
      </c>
      <c r="I9" s="181">
        <f>IF('3 収支計画'!K13="","",'3 収支計画'!K13)</f>
      </c>
      <c r="J9" s="180">
        <f>IF(OR(K9="",K9=0),"",K9/K9)</f>
      </c>
      <c r="K9" s="181"/>
      <c r="L9" s="742"/>
      <c r="M9" s="743"/>
      <c r="O9" s="768" t="s">
        <v>31</v>
      </c>
      <c r="P9" s="769"/>
      <c r="Q9" s="769"/>
      <c r="R9" s="769"/>
      <c r="S9" s="343"/>
      <c r="T9" s="182">
        <f>IF(G9="","",SUM(T10:T14))</f>
      </c>
      <c r="U9" s="533"/>
      <c r="V9" s="182">
        <f>IF(I9="","",SUM(V10:V14))</f>
      </c>
      <c r="W9" s="534"/>
      <c r="X9" s="182">
        <f>IF(K9="","",SUM(X10:X14))</f>
      </c>
      <c r="Y9" s="770"/>
      <c r="Z9" s="771"/>
    </row>
    <row r="10" spans="2:26" ht="42" customHeight="1">
      <c r="B10" s="327" t="s">
        <v>7</v>
      </c>
      <c r="C10" s="326"/>
      <c r="D10" s="326"/>
      <c r="E10" s="326"/>
      <c r="F10" s="180">
        <f>IF(OR(G9="",G9=0),"",G10/G9)</f>
      </c>
      <c r="G10" s="70">
        <f>IF(G9="","",SUM(G11:G15)+G19)</f>
      </c>
      <c r="H10" s="180">
        <f>IF(OR(I9="",I9=0),"",I10/I9)</f>
      </c>
      <c r="I10" s="70">
        <f>IF(I9="","",SUM(I11:I15)+I19)</f>
      </c>
      <c r="J10" s="180">
        <f>IF(OR(K9="",K9=0),"",K10/K9)</f>
      </c>
      <c r="K10" s="70">
        <f>IF(K9="","",SUM(K11:K15)+K19)</f>
      </c>
      <c r="L10" s="739"/>
      <c r="M10" s="740"/>
      <c r="O10" s="344"/>
      <c r="P10" s="744" t="s">
        <v>32</v>
      </c>
      <c r="Q10" s="776"/>
      <c r="R10" s="745"/>
      <c r="S10" s="82">
        <f>IF(OR(G9="",G9=0),"",T10/(G9/12))</f>
      </c>
      <c r="T10" s="182"/>
      <c r="U10" s="82">
        <f>IF(OR(I9="",I9=0),"",V10/(I9/12))</f>
      </c>
      <c r="V10" s="182">
        <f>IF('4 財政計画'!K14="","",'4 財政計画'!K14)</f>
      </c>
      <c r="W10" s="82">
        <f>IF(OR(K9="",K9=0),"",X10/(K9/12))</f>
      </c>
      <c r="X10" s="182"/>
      <c r="Y10" s="782"/>
      <c r="Z10" s="783"/>
    </row>
    <row r="11" spans="2:26" ht="42" customHeight="1">
      <c r="B11" s="328"/>
      <c r="C11" s="737" t="s">
        <v>8</v>
      </c>
      <c r="D11" s="738"/>
      <c r="E11" s="738"/>
      <c r="F11" s="180">
        <f>IF(OR(G9="",G9=0),"",G11/G9)</f>
      </c>
      <c r="G11" s="70"/>
      <c r="H11" s="180">
        <f>IF(OR(I9="",I9=0),"",I11/I9)</f>
      </c>
      <c r="I11" s="70">
        <f>IF('3 収支計画'!K15="","",'3 収支計画'!K15)</f>
      </c>
      <c r="J11" s="180">
        <f>IF(OR(K9="",K9=0),"",K11/K9)</f>
      </c>
      <c r="K11" s="70"/>
      <c r="L11" s="739"/>
      <c r="M11" s="740"/>
      <c r="O11" s="344"/>
      <c r="P11" s="779" t="s">
        <v>33</v>
      </c>
      <c r="Q11" s="780"/>
      <c r="R11" s="781"/>
      <c r="S11" s="82">
        <f>IF(OR(G9="",G9=0),"",T11/(G9/12))</f>
      </c>
      <c r="T11" s="182"/>
      <c r="U11" s="82">
        <f>IF(OR(I9="",I9=0),"",V11/(I9/12))</f>
      </c>
      <c r="V11" s="182">
        <f>IF('4 財政計画'!K15="","",'4 財政計画'!K15)</f>
      </c>
      <c r="W11" s="82">
        <f>IF(OR(K9="",K9=0),"",X11/(K9/12))</f>
      </c>
      <c r="X11" s="182"/>
      <c r="Y11" s="782"/>
      <c r="Z11" s="783"/>
    </row>
    <row r="12" spans="2:26" ht="42" customHeight="1">
      <c r="B12" s="328"/>
      <c r="C12" s="737" t="s">
        <v>9</v>
      </c>
      <c r="D12" s="738"/>
      <c r="E12" s="738"/>
      <c r="F12" s="180">
        <f>IF(OR(G9="",G9=0),"",G12/G9)</f>
      </c>
      <c r="G12" s="70"/>
      <c r="H12" s="180">
        <f>IF(OR(I9="",I9=0),"",I12/I9)</f>
      </c>
      <c r="I12" s="70">
        <f>IF('3 収支計画'!K16="","",'3 収支計画'!K16)</f>
      </c>
      <c r="J12" s="180">
        <f>IF(OR(K9="",K9=0),"",K12/K9)</f>
      </c>
      <c r="K12" s="70"/>
      <c r="L12" s="739"/>
      <c r="M12" s="740"/>
      <c r="O12" s="344"/>
      <c r="P12" s="744" t="s">
        <v>34</v>
      </c>
      <c r="Q12" s="776"/>
      <c r="R12" s="745"/>
      <c r="S12" s="82">
        <f>IF(OR(G9="",G9=0),"",T12/(G9/12))</f>
      </c>
      <c r="T12" s="182"/>
      <c r="U12" s="82">
        <f>IF(OR(I9="",I9=0),"",V12/(I9/12))</f>
      </c>
      <c r="V12" s="182">
        <f>IF('4 財政計画'!K16="","",'4 財政計画'!K16)</f>
      </c>
      <c r="W12" s="82">
        <f>IF(OR(K9="",K9=0),"",X12/(K9/12))</f>
      </c>
      <c r="X12" s="182"/>
      <c r="Y12" s="782"/>
      <c r="Z12" s="783"/>
    </row>
    <row r="13" spans="2:26" ht="42" customHeight="1">
      <c r="B13" s="328"/>
      <c r="C13" s="737" t="s">
        <v>10</v>
      </c>
      <c r="D13" s="738"/>
      <c r="E13" s="738"/>
      <c r="F13" s="180">
        <f>IF(OR(G9="",G9=0),"",G13/G9)</f>
      </c>
      <c r="G13" s="70"/>
      <c r="H13" s="180">
        <f>IF(OR(I9="",I9=0),"",I13/I9)</f>
      </c>
      <c r="I13" s="70">
        <f>IF('3 収支計画'!K17="","",'3 収支計画'!K17)</f>
      </c>
      <c r="J13" s="180">
        <f>IF(OR(K9="",K9=0),"",K13/K9)</f>
      </c>
      <c r="K13" s="70"/>
      <c r="L13" s="739"/>
      <c r="M13" s="740"/>
      <c r="O13" s="344"/>
      <c r="P13" s="779" t="s">
        <v>35</v>
      </c>
      <c r="Q13" s="780"/>
      <c r="R13" s="781"/>
      <c r="S13" s="82">
        <f>IF(OR(G9="",G9=0),"",T13/(G9/12))</f>
      </c>
      <c r="T13" s="182"/>
      <c r="U13" s="82">
        <f>IF(OR(I9="",I9=0),"",V13/(I9/12))</f>
      </c>
      <c r="V13" s="182">
        <f>IF('4 財政計画'!K17="","",'4 財政計画'!K17)</f>
      </c>
      <c r="W13" s="82">
        <f>IF(OR(K9="",K9=0),"",X13/(K9/12))</f>
      </c>
      <c r="X13" s="182"/>
      <c r="Y13" s="782"/>
      <c r="Z13" s="783"/>
    </row>
    <row r="14" spans="2:26" ht="42" customHeight="1">
      <c r="B14" s="328"/>
      <c r="C14" s="737" t="s">
        <v>11</v>
      </c>
      <c r="D14" s="738"/>
      <c r="E14" s="738"/>
      <c r="F14" s="180">
        <f>IF(OR(G9="",G9=0),"",G14/G9)</f>
      </c>
      <c r="G14" s="70"/>
      <c r="H14" s="180">
        <f>IF(OR(I9="",I9=0),"",I14/I9)</f>
      </c>
      <c r="I14" s="70">
        <f>IF('3 収支計画'!K18="","",'3 収支計画'!K18)</f>
      </c>
      <c r="J14" s="180">
        <f>IF(OR(K9="",K9=0),"",K14/K9)</f>
      </c>
      <c r="K14" s="70"/>
      <c r="L14" s="739"/>
      <c r="M14" s="740"/>
      <c r="O14" s="345"/>
      <c r="P14" s="744" t="s">
        <v>36</v>
      </c>
      <c r="Q14" s="776"/>
      <c r="R14" s="745"/>
      <c r="S14" s="82">
        <f>IF(OR(G9="",G9=0),"",T14/(G9/12))</f>
      </c>
      <c r="T14" s="182"/>
      <c r="U14" s="82">
        <f>IF(OR(I9="",I9=0),"",V14/(I9/12))</f>
      </c>
      <c r="V14" s="182">
        <f>IF('4 財政計画'!K18="","",'4 財政計画'!K18)</f>
      </c>
      <c r="W14" s="82">
        <f>IF(OR(K9="",K9=0),"",X14/(K9/12))</f>
      </c>
      <c r="X14" s="182"/>
      <c r="Y14" s="782"/>
      <c r="Z14" s="783"/>
    </row>
    <row r="15" spans="2:26" ht="42" customHeight="1">
      <c r="B15" s="328"/>
      <c r="C15" s="746" t="s">
        <v>12</v>
      </c>
      <c r="D15" s="747"/>
      <c r="E15" s="748"/>
      <c r="F15" s="180">
        <f>IF(OR(G9="",G9=0),"",G15/G9)</f>
      </c>
      <c r="G15" s="70">
        <f>IF(G9="","",SUM(G16:G18))</f>
      </c>
      <c r="H15" s="180">
        <f>IF(OR(I9="",I9=0),"",I15/I9)</f>
      </c>
      <c r="I15" s="70">
        <f>IF(I9="","",SUM(I16:I18))</f>
      </c>
      <c r="J15" s="180">
        <f>IF(OR(K9="",K9=0),"",K15/K9)</f>
      </c>
      <c r="K15" s="70">
        <f>IF(K9="","",SUM(K16:K18))</f>
      </c>
      <c r="L15" s="739"/>
      <c r="M15" s="740"/>
      <c r="O15" s="768" t="s">
        <v>37</v>
      </c>
      <c r="P15" s="769"/>
      <c r="Q15" s="769"/>
      <c r="R15" s="751"/>
      <c r="S15" s="82"/>
      <c r="T15" s="182">
        <f>IF(G9="","",SUM(T16:T20))</f>
      </c>
      <c r="U15" s="537"/>
      <c r="V15" s="182">
        <f>IF(I9="","",SUM(V16:V20))</f>
      </c>
      <c r="W15" s="534"/>
      <c r="X15" s="182">
        <f>IF(K9="","",SUM(X16:X20))</f>
      </c>
      <c r="Y15" s="782"/>
      <c r="Z15" s="783"/>
    </row>
    <row r="16" spans="2:26" ht="42" customHeight="1">
      <c r="B16" s="328"/>
      <c r="C16" s="329"/>
      <c r="D16" s="744" t="s">
        <v>89</v>
      </c>
      <c r="E16" s="745"/>
      <c r="F16" s="180">
        <f>IF(OR(G9="",G9=0),"",G16/G9)</f>
      </c>
      <c r="G16" s="70"/>
      <c r="H16" s="180">
        <f>IF(OR(I9="",I9=0),"",I16/I9)</f>
      </c>
      <c r="I16" s="70">
        <f>IF('3 収支計画'!K20="","",'3 収支計画'!K20)</f>
      </c>
      <c r="J16" s="180">
        <f>IF(OR(K9="",K9=0),"",K16/K9)</f>
      </c>
      <c r="K16" s="70"/>
      <c r="L16" s="739"/>
      <c r="M16" s="740"/>
      <c r="O16" s="344"/>
      <c r="P16" s="744" t="s">
        <v>38</v>
      </c>
      <c r="Q16" s="776"/>
      <c r="R16" s="745"/>
      <c r="S16" s="82"/>
      <c r="T16" s="182"/>
      <c r="U16" s="537"/>
      <c r="V16" s="182">
        <f>IF('4 財政計画'!K20="","",'4 財政計画'!K20)</f>
      </c>
      <c r="W16" s="534"/>
      <c r="X16" s="182"/>
      <c r="Y16" s="782"/>
      <c r="Z16" s="783"/>
    </row>
    <row r="17" spans="2:26" ht="42" customHeight="1">
      <c r="B17" s="328"/>
      <c r="C17" s="330"/>
      <c r="D17" s="744" t="s">
        <v>13</v>
      </c>
      <c r="E17" s="745"/>
      <c r="F17" s="180">
        <f>IF(OR(G9="",G9=0),"",G17/G9)</f>
      </c>
      <c r="G17" s="181"/>
      <c r="H17" s="180">
        <f>IF(OR(I9="",I9=0),"",I17/I9)</f>
      </c>
      <c r="I17" s="181">
        <f>IF('3 収支計画'!K21="","",'3 収支計画'!K21)</f>
      </c>
      <c r="J17" s="180">
        <f>IF(OR(K9="",K9=0),"",K17/K9)</f>
      </c>
      <c r="K17" s="181"/>
      <c r="L17" s="739"/>
      <c r="M17" s="740"/>
      <c r="O17" s="344"/>
      <c r="P17" s="744" t="s">
        <v>39</v>
      </c>
      <c r="Q17" s="776"/>
      <c r="R17" s="745"/>
      <c r="S17" s="82"/>
      <c r="T17" s="182"/>
      <c r="U17" s="537"/>
      <c r="V17" s="182">
        <f>IF('4 財政計画'!K21="","",'4 財政計画'!K21)</f>
      </c>
      <c r="W17" s="534"/>
      <c r="X17" s="182"/>
      <c r="Y17" s="782"/>
      <c r="Z17" s="783"/>
    </row>
    <row r="18" spans="2:26" ht="42" customHeight="1">
      <c r="B18" s="328"/>
      <c r="C18" s="329"/>
      <c r="D18" s="750" t="s">
        <v>14</v>
      </c>
      <c r="E18" s="751"/>
      <c r="F18" s="180">
        <f>IF(OR(G9="",G9=0),"",G18/G9)</f>
      </c>
      <c r="G18" s="70"/>
      <c r="H18" s="180">
        <f>IF(OR(I9="",I9=0),"",I18/I9)</f>
      </c>
      <c r="I18" s="70">
        <f>IF('3 収支計画'!K22="","",'3 収支計画'!K22)</f>
      </c>
      <c r="J18" s="180">
        <f>IF(OR(K9="",K9=0),"",K18/K9)</f>
      </c>
      <c r="K18" s="70"/>
      <c r="L18" s="739"/>
      <c r="M18" s="740"/>
      <c r="O18" s="344"/>
      <c r="P18" s="744" t="s">
        <v>40</v>
      </c>
      <c r="Q18" s="776"/>
      <c r="R18" s="745"/>
      <c r="S18" s="82"/>
      <c r="T18" s="182"/>
      <c r="U18" s="537"/>
      <c r="V18" s="182">
        <f>IF('4 財政計画'!K22="","",'4 財政計画'!K22)</f>
      </c>
      <c r="W18" s="534"/>
      <c r="X18" s="182"/>
      <c r="Y18" s="782"/>
      <c r="Z18" s="783"/>
    </row>
    <row r="19" spans="2:26" ht="42" customHeight="1">
      <c r="B19" s="331"/>
      <c r="C19" s="744" t="s">
        <v>312</v>
      </c>
      <c r="D19" s="752"/>
      <c r="E19" s="753"/>
      <c r="F19" s="180">
        <f>IF(OR(G9="",G9=0),"",G19/G9)</f>
      </c>
      <c r="G19" s="181"/>
      <c r="H19" s="180">
        <f>IF(OR(I9="",I9=0),"",I19/I9)</f>
      </c>
      <c r="I19" s="181">
        <f>IF('3 収支計画'!K23="","",'3 収支計画'!K23)</f>
      </c>
      <c r="J19" s="180">
        <f>IF(OR(K9="",K9=0),"",K19/K9)</f>
      </c>
      <c r="K19" s="181"/>
      <c r="L19" s="739"/>
      <c r="M19" s="740"/>
      <c r="O19" s="344"/>
      <c r="P19" s="744" t="s">
        <v>316</v>
      </c>
      <c r="Q19" s="776"/>
      <c r="R19" s="745"/>
      <c r="S19" s="82"/>
      <c r="T19" s="182"/>
      <c r="U19" s="537"/>
      <c r="V19" s="182">
        <f>IF('4 財政計画'!K23="","",'4 財政計画'!K23)</f>
      </c>
      <c r="W19" s="534"/>
      <c r="X19" s="182"/>
      <c r="Y19" s="782"/>
      <c r="Z19" s="783"/>
    </row>
    <row r="20" spans="2:26" ht="42" customHeight="1">
      <c r="B20" s="741" t="s">
        <v>15</v>
      </c>
      <c r="C20" s="738"/>
      <c r="D20" s="738"/>
      <c r="E20" s="749"/>
      <c r="F20" s="180">
        <f>IF(OR(G9="",G9=0),"",G20/G9)</f>
      </c>
      <c r="G20" s="84">
        <f>IF(G9="","",G9-G10)</f>
      </c>
      <c r="H20" s="180">
        <f>IF(OR(I9="",I9=0),"",I20/I9)</f>
      </c>
      <c r="I20" s="80">
        <f>IF(I9="","",I9-I10)</f>
      </c>
      <c r="J20" s="180">
        <f>IF(OR(K9="",K9=0),"",K20/K9)</f>
      </c>
      <c r="K20" s="84">
        <f>IF(K9="","",K9-K10)</f>
      </c>
      <c r="L20" s="739"/>
      <c r="M20" s="740"/>
      <c r="O20" s="345"/>
      <c r="P20" s="779" t="s">
        <v>314</v>
      </c>
      <c r="Q20" s="780"/>
      <c r="R20" s="781"/>
      <c r="S20" s="82"/>
      <c r="T20" s="182"/>
      <c r="U20" s="537"/>
      <c r="V20" s="182">
        <f>IF('4 財政計画'!K24="","",'4 財政計画'!K24)</f>
      </c>
      <c r="W20" s="534"/>
      <c r="X20" s="182"/>
      <c r="Y20" s="782"/>
      <c r="Z20" s="783"/>
    </row>
    <row r="21" spans="2:26" ht="42" customHeight="1" thickBot="1">
      <c r="B21" s="741" t="s">
        <v>16</v>
      </c>
      <c r="C21" s="738"/>
      <c r="D21" s="738"/>
      <c r="E21" s="749"/>
      <c r="F21" s="180">
        <f>IF(OR(G9="",G9=0),"",G21/G9)</f>
      </c>
      <c r="G21" s="84">
        <f>IF(G9="","",G20+G16)</f>
      </c>
      <c r="H21" s="180">
        <f>IF(OR(I9="",I9=0),"",I21/I9)</f>
      </c>
      <c r="I21" s="80">
        <f>IF(I9="","",I20+I16)</f>
      </c>
      <c r="J21" s="180">
        <f>IF(OR(K9="",K9=0),"",K21/K9)</f>
      </c>
      <c r="K21" s="84">
        <f>IF(K9="","",K20+K16)</f>
      </c>
      <c r="L21" s="739"/>
      <c r="M21" s="740"/>
      <c r="O21" s="762" t="s">
        <v>41</v>
      </c>
      <c r="P21" s="763"/>
      <c r="Q21" s="763"/>
      <c r="R21" s="764"/>
      <c r="S21" s="346"/>
      <c r="T21" s="183"/>
      <c r="U21" s="538"/>
      <c r="V21" s="353">
        <f>IF('4 財政計画'!K25="","",'4 財政計画'!K25)</f>
      </c>
      <c r="W21" s="539"/>
      <c r="X21" s="183"/>
      <c r="Y21" s="782"/>
      <c r="Z21" s="783"/>
    </row>
    <row r="22" spans="2:26" ht="42" customHeight="1" thickTop="1">
      <c r="B22" s="754" t="s">
        <v>17</v>
      </c>
      <c r="C22" s="747"/>
      <c r="D22" s="747"/>
      <c r="E22" s="748"/>
      <c r="F22" s="180">
        <f>IF(OR(G9="",G9=0),"",G22/G9)</f>
      </c>
      <c r="G22" s="80">
        <f>IF(G9="","",G23+G25)</f>
      </c>
      <c r="H22" s="180">
        <f>IF(OR(I9="",I9=0),"",I22/I9)</f>
      </c>
      <c r="I22" s="80">
        <f>IF(I9="","",I23+I25)</f>
      </c>
      <c r="J22" s="180">
        <f>IF(OR(K9="",K9=0),"",K22/K9)</f>
      </c>
      <c r="K22" s="80">
        <f>IF(K9="","",K23+K25)</f>
      </c>
      <c r="L22" s="739"/>
      <c r="M22" s="740"/>
      <c r="O22" s="786" t="s">
        <v>42</v>
      </c>
      <c r="P22" s="787"/>
      <c r="Q22" s="787"/>
      <c r="R22" s="788"/>
      <c r="S22" s="347"/>
      <c r="T22" s="182">
        <f>IF(G9="","",SUM(T23:T28))</f>
      </c>
      <c r="U22" s="541"/>
      <c r="V22" s="548">
        <f>IF(I9="","",SUM(V23:V28))</f>
      </c>
      <c r="W22" s="542"/>
      <c r="X22" s="182">
        <f>IF(K9="","",SUM(X23:X28))</f>
      </c>
      <c r="Y22" s="782"/>
      <c r="Z22" s="783"/>
    </row>
    <row r="23" spans="2:26" ht="42" customHeight="1">
      <c r="B23" s="328"/>
      <c r="C23" s="746" t="s">
        <v>18</v>
      </c>
      <c r="D23" s="747"/>
      <c r="E23" s="748"/>
      <c r="F23" s="180">
        <f>IF(OR(G9="",G9=0),"",G23/G9)</f>
      </c>
      <c r="G23" s="80"/>
      <c r="H23" s="180">
        <f>IF(OR(I9="",I9=0),"",I23/I9)</f>
      </c>
      <c r="I23" s="80">
        <f>IF('3 収支計画'!K27="","",'3 収支計画'!K27)</f>
      </c>
      <c r="J23" s="180">
        <f>IF(OR(K9="",K9=0),"",K23/K9)</f>
      </c>
      <c r="K23" s="80"/>
      <c r="L23" s="739"/>
      <c r="M23" s="740"/>
      <c r="O23" s="348"/>
      <c r="P23" s="744" t="s">
        <v>43</v>
      </c>
      <c r="Q23" s="776"/>
      <c r="R23" s="745"/>
      <c r="S23" s="82">
        <f>IF(OR(G43="",G43=0),"",T23/(G43/12))</f>
      </c>
      <c r="T23" s="182"/>
      <c r="U23" s="82">
        <f>IF(OR(I43="",I43=0),"",V23/(I43/12))</f>
      </c>
      <c r="V23" s="182">
        <f>IF('4 財政計画'!K27="","",'4 財政計画'!K27)</f>
      </c>
      <c r="W23" s="82">
        <f>IF(OR(K43="",K43=0),"",X23/(K43/12))</f>
      </c>
      <c r="X23" s="182"/>
      <c r="Y23" s="782"/>
      <c r="Z23" s="783"/>
    </row>
    <row r="24" spans="2:26" ht="42" customHeight="1">
      <c r="B24" s="328"/>
      <c r="C24" s="329"/>
      <c r="D24" s="737" t="s">
        <v>76</v>
      </c>
      <c r="E24" s="749"/>
      <c r="F24" s="180">
        <f>IF(OR(G9="",G9=0),"",G24/G9)</f>
      </c>
      <c r="G24" s="80"/>
      <c r="H24" s="180">
        <f>IF(OR(I9="",I9=0),"",I24/I9)</f>
      </c>
      <c r="I24" s="80">
        <f>IF('3 収支計画'!K28="","",'3 収支計画'!K28)</f>
      </c>
      <c r="J24" s="180">
        <f>IF(OR(K9="",K9=0),"",K24/K9)</f>
      </c>
      <c r="K24" s="80"/>
      <c r="L24" s="739"/>
      <c r="M24" s="740"/>
      <c r="O24" s="348"/>
      <c r="P24" s="744" t="s">
        <v>44</v>
      </c>
      <c r="Q24" s="776"/>
      <c r="R24" s="745"/>
      <c r="S24" s="82">
        <f>IF(OR(G43="",G43=0),"",T24/(G43/12))</f>
      </c>
      <c r="T24" s="182"/>
      <c r="U24" s="82">
        <f>IF(OR(I43="",I43=0),"",V24/(I43/12))</f>
      </c>
      <c r="V24" s="182">
        <f>IF('4 財政計画'!K28="","",'4 財政計画'!K28)</f>
      </c>
      <c r="W24" s="82">
        <f>IF(OR(K43="",K43=0),"",X24/(K43/12))</f>
      </c>
      <c r="X24" s="182"/>
      <c r="Y24" s="782"/>
      <c r="Z24" s="783"/>
    </row>
    <row r="25" spans="2:26" ht="42" customHeight="1">
      <c r="B25" s="328"/>
      <c r="C25" s="746" t="s">
        <v>12</v>
      </c>
      <c r="D25" s="747"/>
      <c r="E25" s="748"/>
      <c r="F25" s="180">
        <f>IF(OR(G9="",G9=0),"",G25/G9)</f>
      </c>
      <c r="G25" s="80">
        <f>IF(G9="","",SUM(G26:G29))</f>
      </c>
      <c r="H25" s="180">
        <f>IF(OR(I9="",I9=0),"",I25/I9)</f>
      </c>
      <c r="I25" s="80">
        <f>IF(I9="","",SUM(I26:I29))</f>
      </c>
      <c r="J25" s="180">
        <f>IF(OR(K9="",K9=0),"",K25/K9)</f>
      </c>
      <c r="K25" s="80">
        <f>IF(K9="","",SUM(K26:K29))</f>
      </c>
      <c r="L25" s="739"/>
      <c r="M25" s="740"/>
      <c r="O25" s="348"/>
      <c r="P25" s="744" t="s">
        <v>45</v>
      </c>
      <c r="Q25" s="776"/>
      <c r="R25" s="745"/>
      <c r="S25" s="343"/>
      <c r="T25" s="182"/>
      <c r="U25" s="537"/>
      <c r="V25" s="182">
        <f>IF('4 財政計画'!K29="","",'4 財政計画'!K29)</f>
      </c>
      <c r="W25" s="534"/>
      <c r="X25" s="182"/>
      <c r="Y25" s="782"/>
      <c r="Z25" s="783"/>
    </row>
    <row r="26" spans="2:26" ht="42" customHeight="1">
      <c r="B26" s="328"/>
      <c r="C26" s="329"/>
      <c r="D26" s="744" t="s">
        <v>89</v>
      </c>
      <c r="E26" s="745"/>
      <c r="F26" s="180">
        <f>IF(OR(G9="",G9=0),"",G26/G9)</f>
      </c>
      <c r="G26" s="80"/>
      <c r="H26" s="180">
        <f>IF(OR(I9="",I9=0),"",I26/I9)</f>
      </c>
      <c r="I26" s="80">
        <f>IF('3 収支計画'!K30="","",'3 収支計画'!K30)</f>
      </c>
      <c r="J26" s="180">
        <f>IF(OR(K9="",K9=0),"",K26/K9)</f>
      </c>
      <c r="K26" s="80"/>
      <c r="L26" s="739"/>
      <c r="M26" s="740"/>
      <c r="O26" s="348"/>
      <c r="P26" s="779" t="s">
        <v>85</v>
      </c>
      <c r="Q26" s="780"/>
      <c r="R26" s="781"/>
      <c r="S26" s="343"/>
      <c r="T26" s="182"/>
      <c r="U26" s="537"/>
      <c r="V26" s="182">
        <f>IF('4 財政計画'!K30="","",'4 財政計画'!K30)</f>
      </c>
      <c r="W26" s="534"/>
      <c r="X26" s="182"/>
      <c r="Y26" s="782"/>
      <c r="Z26" s="783"/>
    </row>
    <row r="27" spans="2:26" ht="42" customHeight="1">
      <c r="B27" s="328"/>
      <c r="C27" s="329"/>
      <c r="D27" s="744" t="s">
        <v>19</v>
      </c>
      <c r="E27" s="745"/>
      <c r="F27" s="180">
        <f>IF(OR(G9="",G9=0),"",G27/G9)</f>
      </c>
      <c r="G27" s="80"/>
      <c r="H27" s="180">
        <f>IF(OR(I9="",I9=0),"",I27/I9)</f>
      </c>
      <c r="I27" s="80">
        <f>IF('3 収支計画'!K31="","",'3 収支計画'!K31)</f>
      </c>
      <c r="J27" s="180">
        <f>IF(OR(K9="",K9=0),"",K27/K9)</f>
      </c>
      <c r="K27" s="80"/>
      <c r="L27" s="739"/>
      <c r="M27" s="740"/>
      <c r="O27" s="349"/>
      <c r="P27" s="779" t="s">
        <v>46</v>
      </c>
      <c r="Q27" s="780"/>
      <c r="R27" s="781"/>
      <c r="S27" s="343"/>
      <c r="T27" s="182"/>
      <c r="U27" s="537"/>
      <c r="V27" s="182">
        <f>IF('4 財政計画'!K31="","",'4 財政計画'!K31)</f>
      </c>
      <c r="W27" s="534"/>
      <c r="X27" s="182"/>
      <c r="Y27" s="782"/>
      <c r="Z27" s="783"/>
    </row>
    <row r="28" spans="2:26" ht="42" customHeight="1">
      <c r="B28" s="328"/>
      <c r="C28" s="329"/>
      <c r="D28" s="744" t="s">
        <v>20</v>
      </c>
      <c r="E28" s="745"/>
      <c r="F28" s="180">
        <f>IF(OR(G9="",G9=0),"",G28/G9)</f>
      </c>
      <c r="G28" s="80"/>
      <c r="H28" s="180">
        <f>IF(OR(I9="",I9=0),"",I28/I9)</f>
      </c>
      <c r="I28" s="80">
        <f>IF('3 収支計画'!K32="","",'3 収支計画'!K32)</f>
      </c>
      <c r="J28" s="180">
        <f>IF(OR(K9="",K9=0),"",K28/K9)</f>
      </c>
      <c r="K28" s="80"/>
      <c r="L28" s="739"/>
      <c r="M28" s="740"/>
      <c r="O28" s="350"/>
      <c r="P28" s="744" t="s">
        <v>36</v>
      </c>
      <c r="Q28" s="776"/>
      <c r="R28" s="745"/>
      <c r="S28" s="343"/>
      <c r="T28" s="182"/>
      <c r="U28" s="537"/>
      <c r="V28" s="182">
        <f>IF('4 財政計画'!K32="","",'4 財政計画'!K32)</f>
      </c>
      <c r="W28" s="534"/>
      <c r="X28" s="182"/>
      <c r="Y28" s="782"/>
      <c r="Z28" s="783"/>
    </row>
    <row r="29" spans="2:26" ht="42" customHeight="1">
      <c r="B29" s="328"/>
      <c r="C29" s="329"/>
      <c r="D29" s="744" t="s">
        <v>74</v>
      </c>
      <c r="E29" s="745"/>
      <c r="F29" s="180">
        <f>IF(OR(G9="",G9=0),"",G29/G9)</f>
      </c>
      <c r="G29" s="80"/>
      <c r="H29" s="180">
        <f>IF(OR(I9="",I9=0),"",I29/I9)</f>
      </c>
      <c r="I29" s="80">
        <f>IF('3 収支計画'!K33="","",'3 収支計画'!K33)</f>
      </c>
      <c r="J29" s="180">
        <f>IF(OR(K9="",K9=0),"",K29/K9)</f>
      </c>
      <c r="K29" s="80"/>
      <c r="L29" s="739"/>
      <c r="M29" s="740"/>
      <c r="O29" s="768" t="s">
        <v>47</v>
      </c>
      <c r="P29" s="769"/>
      <c r="Q29" s="769"/>
      <c r="R29" s="751"/>
      <c r="S29" s="351"/>
      <c r="T29" s="184"/>
      <c r="U29" s="544"/>
      <c r="V29" s="182">
        <f>IF('4 財政計画'!K33="","",'4 財政計画'!K33)</f>
      </c>
      <c r="W29" s="545"/>
      <c r="X29" s="184"/>
      <c r="Y29" s="782"/>
      <c r="Z29" s="783"/>
    </row>
    <row r="30" spans="2:26" ht="42" customHeight="1">
      <c r="B30" s="741" t="s">
        <v>21</v>
      </c>
      <c r="C30" s="738"/>
      <c r="D30" s="738"/>
      <c r="E30" s="749"/>
      <c r="F30" s="180">
        <f>IF(OR(G9="",G9=0),"",G30/G9)</f>
      </c>
      <c r="G30" s="80">
        <f>IF(G9="","",G20-G22)</f>
      </c>
      <c r="H30" s="180">
        <f>IF(OR(I9="",I9=0),"",I30/I9)</f>
      </c>
      <c r="I30" s="80">
        <f>IF(I9="","",I20-I22)</f>
      </c>
      <c r="J30" s="180">
        <f>IF(OR(K9="",K9=0),"",K30/K9)</f>
      </c>
      <c r="K30" s="80">
        <f>IF(K9="","",K20-K22)</f>
      </c>
      <c r="L30" s="739"/>
      <c r="M30" s="740"/>
      <c r="O30" s="348"/>
      <c r="P30" s="779" t="s">
        <v>48</v>
      </c>
      <c r="Q30" s="780"/>
      <c r="R30" s="781"/>
      <c r="S30" s="343"/>
      <c r="T30" s="182"/>
      <c r="U30" s="537"/>
      <c r="V30" s="182">
        <f>IF('4 財政計画'!K34="","",'4 財政計画'!K34)</f>
      </c>
      <c r="W30" s="534"/>
      <c r="X30" s="182"/>
      <c r="Y30" s="782"/>
      <c r="Z30" s="783"/>
    </row>
    <row r="31" spans="2:26" ht="42" customHeight="1">
      <c r="B31" s="741" t="s">
        <v>22</v>
      </c>
      <c r="C31" s="738"/>
      <c r="D31" s="738"/>
      <c r="E31" s="749"/>
      <c r="F31" s="180">
        <f>IF(OR(G9="",G9=0),"",G31/G9)</f>
      </c>
      <c r="G31" s="80"/>
      <c r="H31" s="180">
        <f>IF(OR(I9="",I9=0),"",I31/I9)</f>
      </c>
      <c r="I31" s="80">
        <f>IF('3 収支計画'!K35="","",'3 収支計画'!K35)</f>
      </c>
      <c r="J31" s="180">
        <f>IF(OR(K9="",K9=0),"",K31/K9)</f>
      </c>
      <c r="K31" s="80"/>
      <c r="L31" s="739"/>
      <c r="M31" s="740"/>
      <c r="O31" s="352"/>
      <c r="P31" s="790" t="s">
        <v>49</v>
      </c>
      <c r="Q31" s="791"/>
      <c r="R31" s="792"/>
      <c r="S31" s="343"/>
      <c r="T31" s="182"/>
      <c r="U31" s="537"/>
      <c r="V31" s="182">
        <f>IF('4 財政計画'!K35="","",'4 財政計画'!K35)</f>
      </c>
      <c r="W31" s="534"/>
      <c r="X31" s="182"/>
      <c r="Y31" s="782"/>
      <c r="Z31" s="783"/>
    </row>
    <row r="32" spans="2:26" ht="42" customHeight="1">
      <c r="B32" s="741" t="s">
        <v>23</v>
      </c>
      <c r="C32" s="738"/>
      <c r="D32" s="738"/>
      <c r="E32" s="749"/>
      <c r="F32" s="180">
        <f>IF(OR(G9="",G9=0),"",G32/G9)</f>
      </c>
      <c r="G32" s="80"/>
      <c r="H32" s="180">
        <f>IF(OR(I9="",I9=0),"",I32/I9)</f>
      </c>
      <c r="I32" s="80">
        <f>IF('3 収支計画'!K36="","",'3 収支計画'!K36)</f>
      </c>
      <c r="J32" s="180">
        <f>IF(OR(K9="",K9=0),"",K32/K9)</f>
      </c>
      <c r="K32" s="80"/>
      <c r="L32" s="739"/>
      <c r="M32" s="740"/>
      <c r="O32" s="789" t="s">
        <v>50</v>
      </c>
      <c r="P32" s="776"/>
      <c r="Q32" s="776"/>
      <c r="R32" s="745"/>
      <c r="S32" s="343"/>
      <c r="T32" s="182"/>
      <c r="U32" s="537"/>
      <c r="V32" s="182">
        <f>IF('4 財政計画'!K36="","",'4 財政計画'!K36)</f>
      </c>
      <c r="W32" s="534"/>
      <c r="X32" s="182"/>
      <c r="Y32" s="782"/>
      <c r="Z32" s="783"/>
    </row>
    <row r="33" spans="2:26" ht="42" customHeight="1">
      <c r="B33" s="741" t="s">
        <v>24</v>
      </c>
      <c r="C33" s="738"/>
      <c r="D33" s="738"/>
      <c r="E33" s="749"/>
      <c r="F33" s="180">
        <f>IF(OR(G9="",G9=0),"",G33/G9)</f>
      </c>
      <c r="G33" s="80"/>
      <c r="H33" s="180">
        <f>IF(OR(I9="",I9=0),"",I33/I9)</f>
      </c>
      <c r="I33" s="80">
        <f>IF('3 収支計画'!K37="","",'3 収支計画'!K37)</f>
      </c>
      <c r="J33" s="180">
        <f>IF(OR(K9="",K9=0),"",K33/K9)</f>
      </c>
      <c r="K33" s="80"/>
      <c r="L33" s="739"/>
      <c r="M33" s="740"/>
      <c r="O33" s="789" t="s">
        <v>51</v>
      </c>
      <c r="P33" s="776"/>
      <c r="Q33" s="776"/>
      <c r="R33" s="745"/>
      <c r="S33" s="351"/>
      <c r="T33" s="184"/>
      <c r="U33" s="544"/>
      <c r="V33" s="182">
        <f>IF('4 財政計画'!K37="","",'4 財政計画'!K37)</f>
      </c>
      <c r="W33" s="545"/>
      <c r="X33" s="184"/>
      <c r="Y33" s="782"/>
      <c r="Z33" s="783"/>
    </row>
    <row r="34" spans="2:26" ht="42" customHeight="1" thickBot="1">
      <c r="B34" s="741" t="s">
        <v>25</v>
      </c>
      <c r="C34" s="738"/>
      <c r="D34" s="738"/>
      <c r="E34" s="749"/>
      <c r="F34" s="180">
        <f>IF(OR(G9="",G9=0),"",G34/G9)</f>
      </c>
      <c r="G34" s="80">
        <f>IF(G9="","",G30-G31+G32+G33)</f>
      </c>
      <c r="H34" s="180">
        <f>IF(OR(I9="",I9=0),"",I34/I9)</f>
      </c>
      <c r="I34" s="80">
        <f>IF(I9="","",I30-I31+I32+I33)</f>
      </c>
      <c r="J34" s="180">
        <f>IF(OR(K9="",K9=0),"",K34/K9)</f>
      </c>
      <c r="K34" s="80">
        <f>IF(K9="","",K30-K31+K32+K33)</f>
      </c>
      <c r="L34" s="739"/>
      <c r="M34" s="740"/>
      <c r="O34" s="762" t="s">
        <v>52</v>
      </c>
      <c r="P34" s="763"/>
      <c r="Q34" s="763"/>
      <c r="R34" s="764"/>
      <c r="S34" s="346"/>
      <c r="T34" s="353">
        <f>IF(G9="","",T22+T29+T32)</f>
      </c>
      <c r="U34" s="538"/>
      <c r="V34" s="353">
        <f>IF(I9="","",V22+V29+V32)</f>
      </c>
      <c r="W34" s="539"/>
      <c r="X34" s="353">
        <f>IF(K9="","",X22+X29+X32)</f>
      </c>
      <c r="Y34" s="782"/>
      <c r="Z34" s="783"/>
    </row>
    <row r="35" spans="2:26" ht="42" customHeight="1" thickTop="1">
      <c r="B35" s="741" t="s">
        <v>16</v>
      </c>
      <c r="C35" s="738"/>
      <c r="D35" s="738"/>
      <c r="E35" s="749"/>
      <c r="F35" s="180">
        <f>IF(OR(G9="",G9=0),"",G35/G9)</f>
      </c>
      <c r="G35" s="80">
        <f>IF(G9="","",G34+G39)</f>
      </c>
      <c r="H35" s="180">
        <f>IF(OR(I9="",I9=0),"",I35/I9)</f>
      </c>
      <c r="I35" s="80">
        <f>IF(I9="","",I34+I39)</f>
      </c>
      <c r="J35" s="180">
        <f>IF(OR(K9="",K9=0),"",K35/K9)</f>
      </c>
      <c r="K35" s="80">
        <f>IF(K9="","",K34+K39)</f>
      </c>
      <c r="L35" s="739"/>
      <c r="M35" s="740"/>
      <c r="O35" s="798" t="s">
        <v>53</v>
      </c>
      <c r="P35" s="799"/>
      <c r="Q35" s="799"/>
      <c r="R35" s="800"/>
      <c r="S35" s="82">
        <f>IF(OR(G9="",G9=0),"",T35/(G9/12))</f>
      </c>
      <c r="T35" s="185"/>
      <c r="U35" s="82">
        <f>IF(OR(I9="",I9=0),"",V35/(I9/12))</f>
      </c>
      <c r="V35" s="182">
        <f>IF('4 財政計画'!K39="","",'4 財政計画'!K39)</f>
      </c>
      <c r="W35" s="82">
        <f>IF(OR(K9="",K9=0),"",X35/K9/12)</f>
      </c>
      <c r="X35" s="476"/>
      <c r="Y35" s="782"/>
      <c r="Z35" s="783"/>
    </row>
    <row r="36" spans="2:26" ht="42" customHeight="1" thickBot="1">
      <c r="B36" s="741" t="s">
        <v>26</v>
      </c>
      <c r="C36" s="738"/>
      <c r="D36" s="738"/>
      <c r="E36" s="749"/>
      <c r="F36" s="180">
        <f>IF(OR(G9="",G9=0),"",G36/G9)</f>
      </c>
      <c r="G36" s="80"/>
      <c r="H36" s="180">
        <f>IF(OR(I9="",I9=0),"",I36/I9)</f>
      </c>
      <c r="I36" s="80">
        <f>IF('3 収支計画'!K40="","",'3 収支計画'!K40)</f>
      </c>
      <c r="J36" s="180">
        <f>IF(OR(K9="",K9=0),"",K36/K9)</f>
      </c>
      <c r="K36" s="80"/>
      <c r="L36" s="739"/>
      <c r="M36" s="740"/>
      <c r="O36" s="793" t="s">
        <v>54</v>
      </c>
      <c r="P36" s="794"/>
      <c r="Q36" s="794"/>
      <c r="R36" s="795"/>
      <c r="S36" s="83">
        <f>IF(OR(G9="",G9=0),"",T36/(G9/12))</f>
      </c>
      <c r="T36" s="186"/>
      <c r="U36" s="83">
        <f>IF(OR(I9="",I9=0),"",V36/(I9/12))</f>
      </c>
      <c r="V36" s="546">
        <f>IF('4 財政計画'!K40="","",'4 財政計画'!K40)</f>
      </c>
      <c r="W36" s="83">
        <f>IF(OR(K9="",K9=0),"",X36/K9/12)</f>
      </c>
      <c r="X36" s="477"/>
      <c r="Y36" s="796"/>
      <c r="Z36" s="797"/>
    </row>
    <row r="37" spans="2:26" ht="42" customHeight="1">
      <c r="B37" s="741" t="s">
        <v>27</v>
      </c>
      <c r="C37" s="738"/>
      <c r="D37" s="738"/>
      <c r="E37" s="749"/>
      <c r="F37" s="180">
        <f>IF(OR(G9="",G9=0),"",G37/G9)</f>
      </c>
      <c r="G37" s="80"/>
      <c r="H37" s="180">
        <f>IF(OR(I9="",I9=0),"",I37/I9)</f>
      </c>
      <c r="I37" s="80">
        <f>IF('3 収支計画'!K41="","",'3 収支計画'!K41)</f>
      </c>
      <c r="J37" s="180">
        <f>IF(OR(K9="",K9=0),"",K37/K9)</f>
      </c>
      <c r="K37" s="80"/>
      <c r="L37" s="739"/>
      <c r="M37" s="740"/>
      <c r="O37" s="354" t="s">
        <v>55</v>
      </c>
      <c r="P37" s="354"/>
      <c r="Q37" s="355"/>
      <c r="R37" s="355"/>
      <c r="S37" s="355"/>
      <c r="T37" s="356"/>
      <c r="U37" s="355"/>
      <c r="V37" s="357"/>
      <c r="W37" s="355"/>
      <c r="X37" s="355"/>
      <c r="Y37" s="355"/>
      <c r="Z37" s="257"/>
    </row>
    <row r="38" spans="2:26" ht="42" customHeight="1">
      <c r="B38" s="741" t="s">
        <v>28</v>
      </c>
      <c r="C38" s="738"/>
      <c r="D38" s="738"/>
      <c r="E38" s="749"/>
      <c r="F38" s="180">
        <f>IF(OR(G9="",G9=0),"",G38/G9)</f>
      </c>
      <c r="G38" s="80">
        <f>IF(G9="","",G34+G36-G37)</f>
      </c>
      <c r="H38" s="180">
        <f>IF(OR(I9="",I9=0),"",I38/I9)</f>
      </c>
      <c r="I38" s="80">
        <f>IF(I9="","",I34+I36-I37)</f>
      </c>
      <c r="J38" s="180">
        <f>IF(OR(K9="",K9=0),"",K38/K9)</f>
      </c>
      <c r="K38" s="80">
        <f>IF(K9="","",K34+K36-K37)</f>
      </c>
      <c r="L38" s="739"/>
      <c r="M38" s="740"/>
      <c r="O38" s="354"/>
      <c r="P38" s="354"/>
      <c r="Q38" s="355"/>
      <c r="R38" s="355"/>
      <c r="S38" s="355"/>
      <c r="T38" s="356"/>
      <c r="U38" s="355"/>
      <c r="V38" s="357"/>
      <c r="W38" s="355"/>
      <c r="X38" s="355"/>
      <c r="Y38" s="355"/>
      <c r="Z38" s="257"/>
    </row>
    <row r="39" spans="2:26" ht="45.75" customHeight="1" thickBot="1">
      <c r="B39" s="762" t="s">
        <v>311</v>
      </c>
      <c r="C39" s="763"/>
      <c r="D39" s="763"/>
      <c r="E39" s="764"/>
      <c r="F39" s="180">
        <f>IF(OR(G9="",G9=0),"",G39/G9)</f>
      </c>
      <c r="G39" s="81">
        <f>IF(G9="","",G16+G26)</f>
      </c>
      <c r="H39" s="180">
        <f>IF(OR(I9="",I9=0),"",I39/I9)</f>
      </c>
      <c r="I39" s="81">
        <f>IF(I9="","",I16+I26)</f>
      </c>
      <c r="J39" s="180">
        <f>IF(OR(K9="",K9=0),"",K39/K9)</f>
      </c>
      <c r="K39" s="81">
        <f>IF(K9="","",K16+K26)</f>
      </c>
      <c r="L39" s="739"/>
      <c r="M39" s="740"/>
      <c r="O39" s="358"/>
      <c r="P39" s="314"/>
      <c r="Q39" s="314"/>
      <c r="R39" s="314"/>
      <c r="S39" s="312"/>
      <c r="T39" s="359"/>
      <c r="U39" s="314"/>
      <c r="V39" s="359"/>
      <c r="W39" s="314"/>
      <c r="X39" s="359"/>
      <c r="Y39" s="359"/>
      <c r="Z39" s="314"/>
    </row>
    <row r="40" spans="2:26" ht="42" customHeight="1" thickBot="1" thickTop="1">
      <c r="B40" s="755" t="s">
        <v>29</v>
      </c>
      <c r="C40" s="756"/>
      <c r="D40" s="756"/>
      <c r="E40" s="757"/>
      <c r="F40" s="758"/>
      <c r="G40" s="759"/>
      <c r="H40" s="758">
        <f>IF('3 収支計画'!K44="","",'3 収支計画'!K44)</f>
      </c>
      <c r="I40" s="759"/>
      <c r="J40" s="760"/>
      <c r="K40" s="761"/>
      <c r="L40" s="772"/>
      <c r="M40" s="773"/>
      <c r="O40" s="360"/>
      <c r="P40" s="360"/>
      <c r="Q40" s="360"/>
      <c r="R40" s="360"/>
      <c r="S40" s="361"/>
      <c r="T40" s="250"/>
      <c r="U40" s="360"/>
      <c r="V40" s="362"/>
      <c r="W40" s="360"/>
      <c r="X40" s="360"/>
      <c r="Y40" s="360"/>
      <c r="Z40" s="360"/>
    </row>
    <row r="41" spans="2:26" ht="42" customHeight="1">
      <c r="B41" s="1" t="s">
        <v>88</v>
      </c>
      <c r="C41" s="1"/>
      <c r="D41" s="332"/>
      <c r="E41" s="332"/>
      <c r="F41" s="332"/>
      <c r="G41" s="333"/>
      <c r="H41" s="332"/>
      <c r="I41" s="334"/>
      <c r="J41" s="332"/>
      <c r="K41" s="332"/>
      <c r="L41" s="335"/>
      <c r="M41" s="252"/>
      <c r="O41" s="360"/>
      <c r="P41" s="360"/>
      <c r="Q41" s="360"/>
      <c r="R41" s="360"/>
      <c r="S41" s="361"/>
      <c r="T41" s="250"/>
      <c r="U41" s="360"/>
      <c r="V41" s="363"/>
      <c r="W41" s="360"/>
      <c r="X41" s="360"/>
      <c r="Y41" s="360"/>
      <c r="Z41" s="360"/>
    </row>
    <row r="42" spans="2:13" ht="42" customHeight="1">
      <c r="B42" s="354"/>
      <c r="C42" s="354"/>
      <c r="D42" s="355"/>
      <c r="E42" s="355"/>
      <c r="F42" s="355"/>
      <c r="G42" s="356"/>
      <c r="H42" s="355"/>
      <c r="I42" s="357"/>
      <c r="J42" s="355"/>
      <c r="K42" s="355"/>
      <c r="L42" s="355"/>
      <c r="M42" s="257"/>
    </row>
    <row r="43" spans="2:26" s="360" customFormat="1" ht="34.5" customHeight="1">
      <c r="B43" s="358" t="s">
        <v>289</v>
      </c>
      <c r="C43" s="314"/>
      <c r="D43" s="314"/>
      <c r="E43" s="314"/>
      <c r="F43" s="312"/>
      <c r="G43" s="359">
        <f>SUM(G11:G13)</f>
        <v>0</v>
      </c>
      <c r="H43" s="314"/>
      <c r="I43" s="359">
        <f>SUM(I11:I13)</f>
        <v>0</v>
      </c>
      <c r="J43" s="314"/>
      <c r="K43" s="359">
        <f>SUM(K11:K13)</f>
        <v>0</v>
      </c>
      <c r="L43" s="359"/>
      <c r="M43" s="314"/>
      <c r="O43" s="246"/>
      <c r="P43" s="246"/>
      <c r="Q43" s="246"/>
      <c r="R43" s="246"/>
      <c r="S43" s="277"/>
      <c r="T43" s="302"/>
      <c r="U43" s="246"/>
      <c r="V43" s="364"/>
      <c r="W43" s="246"/>
      <c r="X43" s="246"/>
      <c r="Y43" s="246"/>
      <c r="Z43" s="246"/>
    </row>
    <row r="44" spans="6:26" s="360" customFormat="1" ht="27" customHeight="1">
      <c r="F44" s="361"/>
      <c r="G44" s="250"/>
      <c r="I44" s="362"/>
      <c r="O44" s="246"/>
      <c r="P44" s="246"/>
      <c r="Q44" s="246"/>
      <c r="R44" s="246"/>
      <c r="S44" s="277"/>
      <c r="T44" s="302"/>
      <c r="U44" s="246"/>
      <c r="V44" s="364"/>
      <c r="W44" s="246"/>
      <c r="X44" s="246"/>
      <c r="Y44" s="246"/>
      <c r="Z44" s="246"/>
    </row>
    <row r="45" spans="6:26" s="360" customFormat="1" ht="27" customHeight="1">
      <c r="F45" s="361"/>
      <c r="G45" s="250"/>
      <c r="I45" s="363"/>
      <c r="O45" s="246"/>
      <c r="P45" s="246"/>
      <c r="Q45" s="246"/>
      <c r="R45" s="246"/>
      <c r="S45" s="277"/>
      <c r="T45" s="302"/>
      <c r="U45" s="246"/>
      <c r="V45" s="364"/>
      <c r="W45" s="246"/>
      <c r="X45" s="246"/>
      <c r="Y45" s="246"/>
      <c r="Z45" s="246"/>
    </row>
    <row r="46" spans="6:26" s="360" customFormat="1" ht="27" customHeight="1">
      <c r="F46" s="361"/>
      <c r="G46" s="250"/>
      <c r="I46" s="363"/>
      <c r="O46" s="246"/>
      <c r="P46" s="246"/>
      <c r="Q46" s="246"/>
      <c r="R46" s="246"/>
      <c r="S46" s="277"/>
      <c r="T46" s="302"/>
      <c r="U46" s="246"/>
      <c r="V46" s="364"/>
      <c r="W46" s="246"/>
      <c r="X46" s="246"/>
      <c r="Y46" s="246"/>
      <c r="Z46" s="246"/>
    </row>
    <row r="47" ht="27" customHeight="1"/>
  </sheetData>
  <sheetProtection/>
  <mergeCells count="131">
    <mergeCell ref="O36:R36"/>
    <mergeCell ref="Y36:Z36"/>
    <mergeCell ref="O34:R34"/>
    <mergeCell ref="Y34:Z34"/>
    <mergeCell ref="O35:R35"/>
    <mergeCell ref="Y35:Z35"/>
    <mergeCell ref="O32:R32"/>
    <mergeCell ref="Y32:Z32"/>
    <mergeCell ref="O33:R33"/>
    <mergeCell ref="Y33:Z33"/>
    <mergeCell ref="P30:R30"/>
    <mergeCell ref="Y30:Z30"/>
    <mergeCell ref="P31:R31"/>
    <mergeCell ref="Y31:Z31"/>
    <mergeCell ref="P28:R28"/>
    <mergeCell ref="Y28:Z28"/>
    <mergeCell ref="O29:R29"/>
    <mergeCell ref="Y29:Z29"/>
    <mergeCell ref="P26:R26"/>
    <mergeCell ref="Y26:Z26"/>
    <mergeCell ref="P27:R27"/>
    <mergeCell ref="Y27:Z27"/>
    <mergeCell ref="P24:R24"/>
    <mergeCell ref="Y24:Z24"/>
    <mergeCell ref="P25:R25"/>
    <mergeCell ref="Y25:Z25"/>
    <mergeCell ref="O22:R22"/>
    <mergeCell ref="Y22:Z22"/>
    <mergeCell ref="P23:R23"/>
    <mergeCell ref="Y23:Z23"/>
    <mergeCell ref="P20:R20"/>
    <mergeCell ref="Y20:Z20"/>
    <mergeCell ref="O21:R21"/>
    <mergeCell ref="Y21:Z21"/>
    <mergeCell ref="P18:R18"/>
    <mergeCell ref="Y18:Z18"/>
    <mergeCell ref="P19:R19"/>
    <mergeCell ref="Y19:Z19"/>
    <mergeCell ref="P16:R16"/>
    <mergeCell ref="Y16:Z16"/>
    <mergeCell ref="P17:R17"/>
    <mergeCell ref="Y17:Z17"/>
    <mergeCell ref="P14:R14"/>
    <mergeCell ref="Y14:Z14"/>
    <mergeCell ref="O15:R15"/>
    <mergeCell ref="Y15:Z15"/>
    <mergeCell ref="P12:R12"/>
    <mergeCell ref="Y12:Z12"/>
    <mergeCell ref="P13:R13"/>
    <mergeCell ref="Y13:Z13"/>
    <mergeCell ref="P10:R10"/>
    <mergeCell ref="Y10:Z10"/>
    <mergeCell ref="P11:R11"/>
    <mergeCell ref="Y11:Z11"/>
    <mergeCell ref="O8:R8"/>
    <mergeCell ref="Y8:Z8"/>
    <mergeCell ref="O9:R9"/>
    <mergeCell ref="Y9:Z9"/>
    <mergeCell ref="L40:M40"/>
    <mergeCell ref="O3:Z3"/>
    <mergeCell ref="O4:Z4"/>
    <mergeCell ref="O5:Z5"/>
    <mergeCell ref="B3:M3"/>
    <mergeCell ref="B4:M4"/>
    <mergeCell ref="B40:E40"/>
    <mergeCell ref="F40:G40"/>
    <mergeCell ref="H40:I40"/>
    <mergeCell ref="J40:K40"/>
    <mergeCell ref="B38:E38"/>
    <mergeCell ref="L38:M38"/>
    <mergeCell ref="B39:E39"/>
    <mergeCell ref="L39:M39"/>
    <mergeCell ref="B36:E36"/>
    <mergeCell ref="L36:M36"/>
    <mergeCell ref="B37:E37"/>
    <mergeCell ref="L37:M37"/>
    <mergeCell ref="B34:E34"/>
    <mergeCell ref="L34:M34"/>
    <mergeCell ref="B35:E35"/>
    <mergeCell ref="L35:M35"/>
    <mergeCell ref="B32:E32"/>
    <mergeCell ref="L32:M32"/>
    <mergeCell ref="B33:E33"/>
    <mergeCell ref="L33:M33"/>
    <mergeCell ref="B30:E30"/>
    <mergeCell ref="L30:M30"/>
    <mergeCell ref="B31:E31"/>
    <mergeCell ref="L31:M31"/>
    <mergeCell ref="D28:E28"/>
    <mergeCell ref="L28:M28"/>
    <mergeCell ref="D29:E29"/>
    <mergeCell ref="L29:M29"/>
    <mergeCell ref="D26:E26"/>
    <mergeCell ref="L26:M26"/>
    <mergeCell ref="D27:E27"/>
    <mergeCell ref="L27:M27"/>
    <mergeCell ref="D24:E24"/>
    <mergeCell ref="L24:M24"/>
    <mergeCell ref="C25:E25"/>
    <mergeCell ref="L25:M25"/>
    <mergeCell ref="B22:E22"/>
    <mergeCell ref="L22:M22"/>
    <mergeCell ref="C23:E23"/>
    <mergeCell ref="L23:M23"/>
    <mergeCell ref="B20:E20"/>
    <mergeCell ref="L20:M20"/>
    <mergeCell ref="B21:E21"/>
    <mergeCell ref="L21:M21"/>
    <mergeCell ref="D18:E18"/>
    <mergeCell ref="L18:M18"/>
    <mergeCell ref="C19:E19"/>
    <mergeCell ref="L19:M19"/>
    <mergeCell ref="L11:M11"/>
    <mergeCell ref="D16:E16"/>
    <mergeCell ref="L16:M16"/>
    <mergeCell ref="D17:E17"/>
    <mergeCell ref="L17:M17"/>
    <mergeCell ref="C14:E14"/>
    <mergeCell ref="L14:M14"/>
    <mergeCell ref="C15:E15"/>
    <mergeCell ref="L15:M15"/>
    <mergeCell ref="B5:M5"/>
    <mergeCell ref="L8:M8"/>
    <mergeCell ref="C12:E12"/>
    <mergeCell ref="L12:M12"/>
    <mergeCell ref="C13:E13"/>
    <mergeCell ref="L13:M13"/>
    <mergeCell ref="B9:E9"/>
    <mergeCell ref="L9:M9"/>
    <mergeCell ref="L10:M10"/>
    <mergeCell ref="C11:E11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44" r:id="rId3"/>
  <headerFooter scaleWithDoc="0">
    <oddFooter>&amp;R
&amp;G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A46"/>
  <sheetViews>
    <sheetView view="pageBreakPreview" zoomScale="50" zoomScaleNormal="75" zoomScaleSheetLayoutView="50" zoomScalePageLayoutView="0" workbookViewId="0" topLeftCell="B1">
      <selection activeCell="B1" sqref="B1"/>
    </sheetView>
  </sheetViews>
  <sheetFormatPr defaultColWidth="9.140625" defaultRowHeight="12"/>
  <cols>
    <col min="1" max="1" width="9.140625" style="246" customWidth="1"/>
    <col min="2" max="2" width="5.28125" style="246" customWidth="1"/>
    <col min="3" max="4" width="2.7109375" style="246" customWidth="1"/>
    <col min="5" max="5" width="21.421875" style="246" customWidth="1"/>
    <col min="6" max="6" width="10.140625" style="277" customWidth="1"/>
    <col min="7" max="7" width="21.7109375" style="302" customWidth="1"/>
    <col min="8" max="8" width="10.28125" style="246" customWidth="1"/>
    <col min="9" max="9" width="21.7109375" style="364" customWidth="1"/>
    <col min="10" max="10" width="10.140625" style="246" customWidth="1"/>
    <col min="11" max="11" width="21.7109375" style="246" customWidth="1"/>
    <col min="12" max="12" width="21.421875" style="246" customWidth="1"/>
    <col min="13" max="13" width="67.28125" style="246" customWidth="1"/>
    <col min="14" max="14" width="4.00390625" style="246" customWidth="1"/>
    <col min="15" max="15" width="5.28125" style="246" customWidth="1"/>
    <col min="16" max="17" width="2.7109375" style="246" customWidth="1"/>
    <col min="18" max="18" width="21.421875" style="246" customWidth="1"/>
    <col min="19" max="19" width="10.140625" style="277" customWidth="1"/>
    <col min="20" max="20" width="21.7109375" style="302" customWidth="1"/>
    <col min="21" max="21" width="10.28125" style="246" customWidth="1"/>
    <col min="22" max="22" width="21.7109375" style="364" customWidth="1"/>
    <col min="23" max="23" width="10.140625" style="246" customWidth="1"/>
    <col min="24" max="24" width="21.7109375" style="246" customWidth="1"/>
    <col min="25" max="25" width="21.421875" style="246" customWidth="1"/>
    <col min="26" max="26" width="67.28125" style="246" customWidth="1"/>
    <col min="27" max="16384" width="9.140625" style="246" customWidth="1"/>
  </cols>
  <sheetData>
    <row r="1" spans="3:26" ht="48.75" customHeight="1">
      <c r="C1" s="297"/>
      <c r="D1" s="252"/>
      <c r="E1" s="252"/>
      <c r="F1" s="298"/>
      <c r="G1" s="299"/>
      <c r="H1" s="252"/>
      <c r="I1" s="300"/>
      <c r="J1" s="301"/>
      <c r="K1" s="253"/>
      <c r="L1" s="253"/>
      <c r="M1" s="302"/>
      <c r="P1" s="336"/>
      <c r="Q1" s="252"/>
      <c r="R1" s="252"/>
      <c r="S1" s="298"/>
      <c r="T1" s="299"/>
      <c r="U1" s="252"/>
      <c r="V1" s="300"/>
      <c r="W1" s="301"/>
      <c r="X1" s="253"/>
      <c r="Y1" s="253"/>
      <c r="Z1" s="337"/>
    </row>
    <row r="2" spans="2:26" ht="48.75" customHeight="1">
      <c r="B2" s="297"/>
      <c r="C2" s="297"/>
      <c r="D2" s="252"/>
      <c r="E2" s="252"/>
      <c r="F2" s="298"/>
      <c r="G2" s="299"/>
      <c r="H2" s="252"/>
      <c r="I2" s="300"/>
      <c r="J2" s="301"/>
      <c r="K2" s="253"/>
      <c r="L2" s="198" t="s">
        <v>156</v>
      </c>
      <c r="M2" s="489">
        <f>IF('1目標（基本方針）'!AJ2="","",'1目標（基本方針）'!AJ2)</f>
      </c>
      <c r="O2" s="252"/>
      <c r="P2" s="252"/>
      <c r="Q2" s="252"/>
      <c r="R2" s="252"/>
      <c r="S2" s="298"/>
      <c r="T2" s="299"/>
      <c r="U2" s="252"/>
      <c r="V2" s="300"/>
      <c r="W2" s="301"/>
      <c r="X2" s="253"/>
      <c r="Y2" s="200" t="s">
        <v>235</v>
      </c>
      <c r="Z2" s="489">
        <f>IF('1目標（基本方針）'!AJ2="","",'1目標（基本方針）'!AJ2)</f>
      </c>
    </row>
    <row r="3" spans="2:27" ht="36.75" customHeight="1">
      <c r="B3" s="775" t="s">
        <v>346</v>
      </c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O3" s="774" t="s">
        <v>347</v>
      </c>
      <c r="P3" s="774"/>
      <c r="Q3" s="774"/>
      <c r="R3" s="774"/>
      <c r="S3" s="774"/>
      <c r="T3" s="774"/>
      <c r="U3" s="774"/>
      <c r="V3" s="774"/>
      <c r="W3" s="774"/>
      <c r="X3" s="774"/>
      <c r="Y3" s="774"/>
      <c r="Z3" s="774"/>
      <c r="AA3" s="250"/>
    </row>
    <row r="4" spans="2:27" ht="36.75" customHeight="1">
      <c r="B4" s="733" t="s">
        <v>361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O4" s="733" t="s">
        <v>362</v>
      </c>
      <c r="P4" s="733"/>
      <c r="Q4" s="733"/>
      <c r="R4" s="733"/>
      <c r="S4" s="733"/>
      <c r="T4" s="733"/>
      <c r="U4" s="733"/>
      <c r="V4" s="733"/>
      <c r="W4" s="733"/>
      <c r="X4" s="733"/>
      <c r="Y4" s="733"/>
      <c r="Z4" s="733"/>
      <c r="AA4" s="250"/>
    </row>
    <row r="5" spans="2:27" ht="32.25">
      <c r="B5" s="734" t="s">
        <v>80</v>
      </c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304"/>
      <c r="O5" s="734" t="s">
        <v>80</v>
      </c>
      <c r="P5" s="734"/>
      <c r="Q5" s="734"/>
      <c r="R5" s="734"/>
      <c r="S5" s="734"/>
      <c r="T5" s="734"/>
      <c r="U5" s="734"/>
      <c r="V5" s="734"/>
      <c r="W5" s="734"/>
      <c r="X5" s="734"/>
      <c r="Y5" s="734"/>
      <c r="Z5" s="734"/>
      <c r="AA5" s="304"/>
    </row>
    <row r="6" spans="2:27" ht="25.5">
      <c r="B6" s="305"/>
      <c r="C6" s="305"/>
      <c r="D6" s="305"/>
      <c r="E6" s="305"/>
      <c r="F6" s="306"/>
      <c r="G6" s="307"/>
      <c r="H6" s="305"/>
      <c r="I6" s="308"/>
      <c r="J6" s="305"/>
      <c r="K6" s="305"/>
      <c r="L6" s="305"/>
      <c r="M6" s="309"/>
      <c r="N6" s="309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9"/>
    </row>
    <row r="7" spans="2:26" ht="37.5" customHeight="1" thickBot="1">
      <c r="B7" s="310"/>
      <c r="C7" s="310"/>
      <c r="D7" s="311"/>
      <c r="E7" s="252"/>
      <c r="F7" s="312"/>
      <c r="G7" s="313"/>
      <c r="H7" s="314"/>
      <c r="I7" s="315"/>
      <c r="J7" s="301"/>
      <c r="K7" s="316"/>
      <c r="L7" s="316"/>
      <c r="M7" s="317" t="s">
        <v>84</v>
      </c>
      <c r="O7" s="310"/>
      <c r="P7" s="310"/>
      <c r="Q7" s="338"/>
      <c r="R7" s="338"/>
      <c r="S7" s="335"/>
      <c r="T7" s="339"/>
      <c r="U7" s="338"/>
      <c r="V7" s="340"/>
      <c r="W7" s="338"/>
      <c r="X7" s="338"/>
      <c r="Y7" s="338"/>
      <c r="Z7" s="341" t="s">
        <v>83</v>
      </c>
    </row>
    <row r="8" spans="2:26" ht="36.75" customHeight="1">
      <c r="B8" s="318"/>
      <c r="C8" s="319"/>
      <c r="D8" s="320"/>
      <c r="E8" s="320"/>
      <c r="F8" s="321" t="s">
        <v>4</v>
      </c>
      <c r="G8" s="322" t="s">
        <v>290</v>
      </c>
      <c r="H8" s="323" t="s">
        <v>4</v>
      </c>
      <c r="I8" s="322" t="s">
        <v>328</v>
      </c>
      <c r="J8" s="324" t="s">
        <v>4</v>
      </c>
      <c r="K8" s="325" t="s">
        <v>288</v>
      </c>
      <c r="L8" s="735" t="s">
        <v>5</v>
      </c>
      <c r="M8" s="736"/>
      <c r="O8" s="765"/>
      <c r="P8" s="766"/>
      <c r="Q8" s="766"/>
      <c r="R8" s="767"/>
      <c r="S8" s="342" t="s">
        <v>30</v>
      </c>
      <c r="T8" s="322" t="s">
        <v>290</v>
      </c>
      <c r="U8" s="342" t="s">
        <v>30</v>
      </c>
      <c r="V8" s="322" t="str">
        <f>I8</f>
        <v>  /  期
(予　想)</v>
      </c>
      <c r="W8" s="342" t="s">
        <v>30</v>
      </c>
      <c r="X8" s="325" t="str">
        <f>K8</f>
        <v>　　/　　期
(計画後)</v>
      </c>
      <c r="Y8" s="735" t="s">
        <v>5</v>
      </c>
      <c r="Z8" s="736"/>
    </row>
    <row r="9" spans="2:26" ht="42" customHeight="1">
      <c r="B9" s="741" t="s">
        <v>6</v>
      </c>
      <c r="C9" s="738"/>
      <c r="D9" s="738"/>
      <c r="E9" s="738"/>
      <c r="F9" s="180">
        <f>IF(OR(G9="",G9=0),"",G9/G9)</f>
      </c>
      <c r="G9" s="181"/>
      <c r="H9" s="180">
        <f>IF(OR(I9="",I9=0),"",I9/I9)</f>
      </c>
      <c r="I9" s="181">
        <f>IF('3 収支計画'!M13="","",'3 収支計画'!M13)</f>
      </c>
      <c r="J9" s="180">
        <f>IF(OR(K9="",K9=0),"",K9/K9)</f>
      </c>
      <c r="K9" s="181"/>
      <c r="L9" s="803"/>
      <c r="M9" s="804"/>
      <c r="O9" s="768" t="s">
        <v>31</v>
      </c>
      <c r="P9" s="769"/>
      <c r="Q9" s="769"/>
      <c r="R9" s="769"/>
      <c r="S9" s="343"/>
      <c r="T9" s="182">
        <f>IF(G9="","",SUM(T10:T14))</f>
      </c>
      <c r="U9" s="533"/>
      <c r="V9" s="182">
        <f>IF(I9="","",SUM(V10:V14))</f>
      </c>
      <c r="W9" s="534"/>
      <c r="X9" s="182">
        <f>IF(K9="","",SUM(X10:X14))</f>
      </c>
      <c r="Y9" s="805"/>
      <c r="Z9" s="806"/>
    </row>
    <row r="10" spans="2:26" ht="42" customHeight="1">
      <c r="B10" s="327" t="s">
        <v>7</v>
      </c>
      <c r="C10" s="326"/>
      <c r="D10" s="326"/>
      <c r="E10" s="326"/>
      <c r="F10" s="180">
        <f>IF(OR(G9="",G9=0),"",G10/G9)</f>
      </c>
      <c r="G10" s="70">
        <f>IF(G9="","",SUM(G11:G15)+G19)</f>
      </c>
      <c r="H10" s="180">
        <f>IF(OR(I9="",I9=0),"",I10/I9)</f>
      </c>
      <c r="I10" s="70">
        <f>IF(I9="","",SUM(I11:I15)+I19)</f>
      </c>
      <c r="J10" s="180">
        <f>IF(OR(K9="",K9=0),"",K10/K9)</f>
      </c>
      <c r="K10" s="70">
        <f>IF(K9="","",SUM(K11:K15)+K19)</f>
      </c>
      <c r="L10" s="801"/>
      <c r="M10" s="802"/>
      <c r="O10" s="344"/>
      <c r="P10" s="744" t="s">
        <v>32</v>
      </c>
      <c r="Q10" s="776"/>
      <c r="R10" s="745"/>
      <c r="S10" s="82">
        <f>IF(OR(G9="",G9=0),"",T10/(G9/12))</f>
      </c>
      <c r="T10" s="182"/>
      <c r="U10" s="82">
        <f>IF(OR(I9="",I9=0),"",V10/(I9/12))</f>
      </c>
      <c r="V10" s="182">
        <f>IF('4 財政計画'!M14="","",'4 財政計画'!M14)</f>
      </c>
      <c r="W10" s="82">
        <f>IF(OR(K9="",K9=0),"",X10/(K9/12))</f>
      </c>
      <c r="X10" s="182"/>
      <c r="Y10" s="784"/>
      <c r="Z10" s="785"/>
    </row>
    <row r="11" spans="2:26" ht="42" customHeight="1">
      <c r="B11" s="328"/>
      <c r="C11" s="737" t="s">
        <v>8</v>
      </c>
      <c r="D11" s="738"/>
      <c r="E11" s="738"/>
      <c r="F11" s="180">
        <f>IF(OR(G9="",G9=0),"",G11/G9)</f>
      </c>
      <c r="G11" s="70"/>
      <c r="H11" s="180">
        <f>IF(OR(I9="",I9=0),"",I11/I9)</f>
      </c>
      <c r="I11" s="70">
        <f>IF('3 収支計画'!M15="","",'3 収支計画'!M15)</f>
      </c>
      <c r="J11" s="180">
        <f>IF(OR(K9="",K9=0),"",K11/K9)</f>
      </c>
      <c r="K11" s="70"/>
      <c r="L11" s="801"/>
      <c r="M11" s="802"/>
      <c r="O11" s="344"/>
      <c r="P11" s="779" t="s">
        <v>33</v>
      </c>
      <c r="Q11" s="780"/>
      <c r="R11" s="781"/>
      <c r="S11" s="82">
        <f>IF(OR(G9="",G9=0),"",T11/(G9/12))</f>
      </c>
      <c r="T11" s="182"/>
      <c r="U11" s="82">
        <f>IF(OR(I9="",I9=0),"",V11/(I9/12))</f>
      </c>
      <c r="V11" s="182">
        <f>IF('4 財政計画'!M15="","",'4 財政計画'!M15)</f>
      </c>
      <c r="W11" s="82">
        <f>IF(OR(K9="",K9=0),"",X11/(K9/12))</f>
      </c>
      <c r="X11" s="182"/>
      <c r="Y11" s="784"/>
      <c r="Z11" s="785"/>
    </row>
    <row r="12" spans="2:26" ht="42" customHeight="1">
      <c r="B12" s="328"/>
      <c r="C12" s="737" t="s">
        <v>9</v>
      </c>
      <c r="D12" s="738"/>
      <c r="E12" s="738"/>
      <c r="F12" s="180">
        <f>IF(OR(G9="",G9=0),"",G12/G9)</f>
      </c>
      <c r="G12" s="70"/>
      <c r="H12" s="180">
        <f>IF(OR(I9="",I9=0),"",I12/I9)</f>
      </c>
      <c r="I12" s="70">
        <f>IF('3 収支計画'!M16="","",'3 収支計画'!M16)</f>
      </c>
      <c r="J12" s="180">
        <f>IF(OR(K9="",K9=0),"",K12/K9)</f>
      </c>
      <c r="K12" s="70"/>
      <c r="L12" s="801"/>
      <c r="M12" s="802"/>
      <c r="O12" s="344"/>
      <c r="P12" s="744" t="s">
        <v>34</v>
      </c>
      <c r="Q12" s="776"/>
      <c r="R12" s="745"/>
      <c r="S12" s="82">
        <f>IF(OR(G9="",G9=0),"",T12/(G9/12))</f>
      </c>
      <c r="T12" s="182"/>
      <c r="U12" s="82">
        <f>IF(OR(I9="",I9=0),"",V12/(I9/12))</f>
      </c>
      <c r="V12" s="182">
        <f>IF('4 財政計画'!M16="","",'4 財政計画'!M16)</f>
      </c>
      <c r="W12" s="82">
        <f>IF(OR(K9="",K9=0),"",X12/(K9/12))</f>
      </c>
      <c r="X12" s="182"/>
      <c r="Y12" s="784"/>
      <c r="Z12" s="785"/>
    </row>
    <row r="13" spans="2:26" ht="42" customHeight="1">
      <c r="B13" s="328"/>
      <c r="C13" s="737" t="s">
        <v>10</v>
      </c>
      <c r="D13" s="738"/>
      <c r="E13" s="738"/>
      <c r="F13" s="180">
        <f>IF(OR(G9="",G9=0),"",G13/G9)</f>
      </c>
      <c r="G13" s="70"/>
      <c r="H13" s="180">
        <f>IF(OR(I9="",I9=0),"",I13/I9)</f>
      </c>
      <c r="I13" s="70">
        <f>IF('3 収支計画'!M17="","",'3 収支計画'!M17)</f>
      </c>
      <c r="J13" s="180">
        <f>IF(OR(K9="",K9=0),"",K13/K9)</f>
      </c>
      <c r="K13" s="70"/>
      <c r="L13" s="801"/>
      <c r="M13" s="802"/>
      <c r="O13" s="344"/>
      <c r="P13" s="779" t="s">
        <v>35</v>
      </c>
      <c r="Q13" s="780"/>
      <c r="R13" s="781"/>
      <c r="S13" s="82">
        <f>IF(OR(G9="",G9=0),"",T13/(G9/12))</f>
      </c>
      <c r="T13" s="182"/>
      <c r="U13" s="82">
        <f>IF(OR(I9="",I9=0),"",V13/(I9/12))</f>
      </c>
      <c r="V13" s="182">
        <f>IF('4 財政計画'!M17="","",'4 財政計画'!M17)</f>
      </c>
      <c r="W13" s="82">
        <f>IF(OR(K9="",K9=0),"",X13/(K9/12))</f>
      </c>
      <c r="X13" s="182"/>
      <c r="Y13" s="784"/>
      <c r="Z13" s="785"/>
    </row>
    <row r="14" spans="2:26" ht="42" customHeight="1">
      <c r="B14" s="328"/>
      <c r="C14" s="737" t="s">
        <v>11</v>
      </c>
      <c r="D14" s="738"/>
      <c r="E14" s="738"/>
      <c r="F14" s="180">
        <f>IF(OR(G9="",G9=0),"",G14/G9)</f>
      </c>
      <c r="G14" s="70"/>
      <c r="H14" s="180">
        <f>IF(OR(I9="",I9=0),"",I14/I9)</f>
      </c>
      <c r="I14" s="70">
        <f>IF('3 収支計画'!M18="","",'3 収支計画'!M18)</f>
      </c>
      <c r="J14" s="180">
        <f>IF(OR(K9="",K9=0),"",K14/K9)</f>
      </c>
      <c r="K14" s="70"/>
      <c r="L14" s="801"/>
      <c r="M14" s="802"/>
      <c r="O14" s="345"/>
      <c r="P14" s="744" t="s">
        <v>36</v>
      </c>
      <c r="Q14" s="776"/>
      <c r="R14" s="745"/>
      <c r="S14" s="82">
        <f>IF(OR(G9="",G9=0),"",T14/(G9/12))</f>
      </c>
      <c r="T14" s="182"/>
      <c r="U14" s="82">
        <f>IF(OR(I9="",I9=0),"",V14/(I9/12))</f>
      </c>
      <c r="V14" s="182">
        <f>IF('4 財政計画'!M18="","",'4 財政計画'!M18)</f>
      </c>
      <c r="W14" s="82">
        <f>IF(OR(K9="",K9=0),"",X14/(K9/12))</f>
      </c>
      <c r="X14" s="182"/>
      <c r="Y14" s="784"/>
      <c r="Z14" s="785"/>
    </row>
    <row r="15" spans="2:26" ht="42" customHeight="1">
      <c r="B15" s="328"/>
      <c r="C15" s="746" t="s">
        <v>12</v>
      </c>
      <c r="D15" s="747"/>
      <c r="E15" s="748"/>
      <c r="F15" s="180">
        <f>IF(OR(G9="",G9=0),"",G15/G9)</f>
      </c>
      <c r="G15" s="70">
        <f>IF(G9="","",SUM(G16:G18))</f>
      </c>
      <c r="H15" s="180">
        <f>IF(OR(I9="",I9=0),"",I15/I9)</f>
      </c>
      <c r="I15" s="70">
        <f>IF(I9="","",SUM(I16:I18))</f>
      </c>
      <c r="J15" s="180">
        <f>IF(OR(K9="",K9=0),"",K15/K9)</f>
      </c>
      <c r="K15" s="70">
        <f>IF(K9="","",SUM(K16:K18))</f>
      </c>
      <c r="L15" s="801"/>
      <c r="M15" s="802"/>
      <c r="O15" s="768" t="s">
        <v>37</v>
      </c>
      <c r="P15" s="769"/>
      <c r="Q15" s="769"/>
      <c r="R15" s="751"/>
      <c r="S15" s="82"/>
      <c r="T15" s="182">
        <f>IF(G9="","",SUM(T16:T20))</f>
      </c>
      <c r="U15" s="537"/>
      <c r="V15" s="182">
        <f>IF(I9="","",SUM(V16:V20))</f>
      </c>
      <c r="W15" s="534"/>
      <c r="X15" s="182">
        <f>IF(K9="","",SUM(X16:X20))</f>
      </c>
      <c r="Y15" s="784"/>
      <c r="Z15" s="785"/>
    </row>
    <row r="16" spans="2:26" ht="42" customHeight="1">
      <c r="B16" s="328"/>
      <c r="C16" s="329"/>
      <c r="D16" s="744" t="s">
        <v>89</v>
      </c>
      <c r="E16" s="745"/>
      <c r="F16" s="180">
        <f>IF(OR(G9="",G9=0),"",G16/G9)</f>
      </c>
      <c r="G16" s="70"/>
      <c r="H16" s="180">
        <f>IF(OR(I9="",I9=0),"",I16/I9)</f>
      </c>
      <c r="I16" s="70">
        <f>IF('3 収支計画'!M20="","",'3 収支計画'!M20)</f>
      </c>
      <c r="J16" s="180">
        <f>IF(OR(K9="",K9=0),"",K16/K9)</f>
      </c>
      <c r="K16" s="70"/>
      <c r="L16" s="801"/>
      <c r="M16" s="802"/>
      <c r="O16" s="344"/>
      <c r="P16" s="744" t="s">
        <v>38</v>
      </c>
      <c r="Q16" s="776"/>
      <c r="R16" s="745"/>
      <c r="S16" s="82"/>
      <c r="T16" s="182"/>
      <c r="U16" s="537"/>
      <c r="V16" s="182">
        <f>IF('4 財政計画'!M20="","",'4 財政計画'!M20)</f>
      </c>
      <c r="W16" s="534"/>
      <c r="X16" s="182"/>
      <c r="Y16" s="784"/>
      <c r="Z16" s="785"/>
    </row>
    <row r="17" spans="2:26" ht="42" customHeight="1">
      <c r="B17" s="328"/>
      <c r="C17" s="330"/>
      <c r="D17" s="744" t="s">
        <v>13</v>
      </c>
      <c r="E17" s="745"/>
      <c r="F17" s="180">
        <f>IF(OR(G9="",G9=0),"",G17/G9)</f>
      </c>
      <c r="G17" s="181"/>
      <c r="H17" s="180">
        <f>IF(OR(I9="",I9=0),"",I17/I9)</f>
      </c>
      <c r="I17" s="181">
        <f>IF('3 収支計画'!M21="","",'3 収支計画'!M21)</f>
      </c>
      <c r="J17" s="180">
        <f>IF(OR(K9="",K9=0),"",K17/K9)</f>
      </c>
      <c r="K17" s="181"/>
      <c r="L17" s="801"/>
      <c r="M17" s="802"/>
      <c r="O17" s="344"/>
      <c r="P17" s="744" t="s">
        <v>39</v>
      </c>
      <c r="Q17" s="776"/>
      <c r="R17" s="745"/>
      <c r="S17" s="82"/>
      <c r="T17" s="182"/>
      <c r="U17" s="537"/>
      <c r="V17" s="182">
        <f>IF('4 財政計画'!M21="","",'4 財政計画'!M21)</f>
      </c>
      <c r="W17" s="534"/>
      <c r="X17" s="182"/>
      <c r="Y17" s="784"/>
      <c r="Z17" s="785"/>
    </row>
    <row r="18" spans="2:26" ht="42" customHeight="1">
      <c r="B18" s="328"/>
      <c r="C18" s="329"/>
      <c r="D18" s="750" t="s">
        <v>14</v>
      </c>
      <c r="E18" s="751"/>
      <c r="F18" s="180">
        <f>IF(OR(G9="",G9=0),"",G18/G9)</f>
      </c>
      <c r="G18" s="70"/>
      <c r="H18" s="180">
        <f>IF(OR(I9="",I9=0),"",I18/I9)</f>
      </c>
      <c r="I18" s="70">
        <f>IF('3 収支計画'!M22="","",'3 収支計画'!M22)</f>
      </c>
      <c r="J18" s="180">
        <f>IF(OR(K9="",K9=0),"",K18/K9)</f>
      </c>
      <c r="K18" s="70"/>
      <c r="L18" s="801"/>
      <c r="M18" s="802"/>
      <c r="O18" s="344"/>
      <c r="P18" s="744" t="s">
        <v>40</v>
      </c>
      <c r="Q18" s="776"/>
      <c r="R18" s="745"/>
      <c r="S18" s="82"/>
      <c r="T18" s="182"/>
      <c r="U18" s="537"/>
      <c r="V18" s="182">
        <f>IF('4 財政計画'!M22="","",'4 財政計画'!M22)</f>
      </c>
      <c r="W18" s="534"/>
      <c r="X18" s="182"/>
      <c r="Y18" s="784"/>
      <c r="Z18" s="785"/>
    </row>
    <row r="19" spans="2:26" ht="42" customHeight="1">
      <c r="B19" s="331"/>
      <c r="C19" s="744" t="s">
        <v>312</v>
      </c>
      <c r="D19" s="752"/>
      <c r="E19" s="753"/>
      <c r="F19" s="180">
        <f>IF(OR(G9="",G9=0),"",G19/G9)</f>
      </c>
      <c r="G19" s="181"/>
      <c r="H19" s="180">
        <f>IF(OR(I9="",I9=0),"",I19/I9)</f>
      </c>
      <c r="I19" s="181">
        <f>IF('3 収支計画'!M23="","",'3 収支計画'!M23)</f>
      </c>
      <c r="J19" s="180">
        <f>IF(OR(K9="",K9=0),"",K19/K9)</f>
      </c>
      <c r="K19" s="181"/>
      <c r="L19" s="801"/>
      <c r="M19" s="802"/>
      <c r="O19" s="344"/>
      <c r="P19" s="744" t="s">
        <v>316</v>
      </c>
      <c r="Q19" s="776"/>
      <c r="R19" s="745"/>
      <c r="S19" s="82"/>
      <c r="T19" s="182"/>
      <c r="U19" s="537"/>
      <c r="V19" s="182">
        <f>IF('4 財政計画'!M23="","",'4 財政計画'!M23)</f>
      </c>
      <c r="W19" s="534"/>
      <c r="X19" s="182"/>
      <c r="Y19" s="784"/>
      <c r="Z19" s="785"/>
    </row>
    <row r="20" spans="2:26" ht="42" customHeight="1">
      <c r="B20" s="741" t="s">
        <v>15</v>
      </c>
      <c r="C20" s="738"/>
      <c r="D20" s="738"/>
      <c r="E20" s="749"/>
      <c r="F20" s="180">
        <f>IF(OR(G9="",G9=0),"",G20/G9)</f>
      </c>
      <c r="G20" s="84">
        <f>IF(G9="","",G9-G10)</f>
      </c>
      <c r="H20" s="180">
        <f>IF(OR(I9="",I9=0),"",I20/I9)</f>
      </c>
      <c r="I20" s="80">
        <f>IF(I9="","",I9-I10)</f>
      </c>
      <c r="J20" s="180">
        <f>IF(OR(K9="",K9=0),"",K20/K9)</f>
      </c>
      <c r="K20" s="80">
        <f>IF(K9="","",K9-K10)</f>
      </c>
      <c r="L20" s="801"/>
      <c r="M20" s="802"/>
      <c r="O20" s="345"/>
      <c r="P20" s="779" t="s">
        <v>314</v>
      </c>
      <c r="Q20" s="780"/>
      <c r="R20" s="781"/>
      <c r="S20" s="82"/>
      <c r="T20" s="182"/>
      <c r="U20" s="537"/>
      <c r="V20" s="182">
        <f>IF('4 財政計画'!M24="","",'4 財政計画'!M24)</f>
      </c>
      <c r="W20" s="534"/>
      <c r="X20" s="182"/>
      <c r="Y20" s="784"/>
      <c r="Z20" s="785"/>
    </row>
    <row r="21" spans="2:26" ht="42" customHeight="1" thickBot="1">
      <c r="B21" s="741" t="s">
        <v>16</v>
      </c>
      <c r="C21" s="738"/>
      <c r="D21" s="738"/>
      <c r="E21" s="749"/>
      <c r="F21" s="180">
        <f>IF(OR(G9="",G9=0),"",G21/G9)</f>
      </c>
      <c r="G21" s="84">
        <f>IF(G9="","",G20+G16)</f>
      </c>
      <c r="H21" s="180">
        <f>IF(OR(I9="",I9=0),"",I21/I9)</f>
      </c>
      <c r="I21" s="80">
        <f>IF(I9="","",I20+I16)</f>
      </c>
      <c r="J21" s="180">
        <f>IF(OR(K9="",K9=0),"",K21/K9)</f>
      </c>
      <c r="K21" s="80">
        <f>IF(K9="","",K20+K16)</f>
      </c>
      <c r="L21" s="801"/>
      <c r="M21" s="802"/>
      <c r="O21" s="762" t="s">
        <v>41</v>
      </c>
      <c r="P21" s="763"/>
      <c r="Q21" s="763"/>
      <c r="R21" s="764"/>
      <c r="S21" s="346"/>
      <c r="T21" s="183"/>
      <c r="U21" s="538"/>
      <c r="V21" s="353">
        <f>IF('4 財政計画'!M25="","",'4 財政計画'!M25)</f>
      </c>
      <c r="W21" s="539"/>
      <c r="X21" s="183"/>
      <c r="Y21" s="784"/>
      <c r="Z21" s="785"/>
    </row>
    <row r="22" spans="2:26" ht="42" customHeight="1" thickTop="1">
      <c r="B22" s="754" t="s">
        <v>17</v>
      </c>
      <c r="C22" s="747"/>
      <c r="D22" s="747"/>
      <c r="E22" s="748"/>
      <c r="F22" s="180">
        <f>IF(OR(G9="",G9=0),"",G22/G9)</f>
      </c>
      <c r="G22" s="80">
        <f>IF(G9="","",G23+G25)</f>
      </c>
      <c r="H22" s="180">
        <f>IF(OR(I9="",I9=0),"",I22/I9)</f>
      </c>
      <c r="I22" s="80">
        <f>IF(I9="","",I23+I25)</f>
      </c>
      <c r="J22" s="180">
        <f>IF(OR(K9="",K9=0),"",K22/K9)</f>
      </c>
      <c r="K22" s="80">
        <f>IF(K9="","",K23+K25)</f>
      </c>
      <c r="L22" s="801"/>
      <c r="M22" s="802"/>
      <c r="O22" s="786" t="s">
        <v>42</v>
      </c>
      <c r="P22" s="787"/>
      <c r="Q22" s="787"/>
      <c r="R22" s="788"/>
      <c r="S22" s="347"/>
      <c r="T22" s="182">
        <f>IF(G9="","",SUM(T23:T28))</f>
      </c>
      <c r="U22" s="541"/>
      <c r="V22" s="182">
        <f>IF(I9="","",SUM(V23:V28))</f>
      </c>
      <c r="W22" s="542"/>
      <c r="X22" s="182">
        <f>IF(K9="","",SUM(X23:X28))</f>
      </c>
      <c r="Y22" s="784"/>
      <c r="Z22" s="785"/>
    </row>
    <row r="23" spans="2:26" ht="42" customHeight="1">
      <c r="B23" s="328"/>
      <c r="C23" s="746" t="s">
        <v>18</v>
      </c>
      <c r="D23" s="747"/>
      <c r="E23" s="748"/>
      <c r="F23" s="180">
        <f>IF(OR(G9="",G9=0),"",G23/G9)</f>
      </c>
      <c r="G23" s="80"/>
      <c r="H23" s="180">
        <f>IF(OR(I9="",I9=0),"",I23/I9)</f>
      </c>
      <c r="I23" s="80">
        <f>IF('3 収支計画'!M27="","",'3 収支計画'!M27)</f>
      </c>
      <c r="J23" s="180">
        <f>IF(OR(K9="",K9=0),"",K23/K9)</f>
      </c>
      <c r="K23" s="80"/>
      <c r="L23" s="801"/>
      <c r="M23" s="802"/>
      <c r="O23" s="348"/>
      <c r="P23" s="744" t="s">
        <v>43</v>
      </c>
      <c r="Q23" s="776"/>
      <c r="R23" s="745"/>
      <c r="S23" s="82">
        <f>IF(OR(G43="",G43=0),"",T23/(G43/12))</f>
      </c>
      <c r="T23" s="182"/>
      <c r="U23" s="82">
        <f>IF(OR(I43="",I43=0),"",V23/(I43/12))</f>
      </c>
      <c r="V23" s="182">
        <f>IF('4 財政計画'!M27="","",'4 財政計画'!M27)</f>
      </c>
      <c r="W23" s="82">
        <f>IF(OR(K43="",K43=0),"",X23/(K43/12))</f>
      </c>
      <c r="X23" s="182"/>
      <c r="Y23" s="784"/>
      <c r="Z23" s="785"/>
    </row>
    <row r="24" spans="2:26" ht="42" customHeight="1">
      <c r="B24" s="328"/>
      <c r="C24" s="329"/>
      <c r="D24" s="737" t="s">
        <v>76</v>
      </c>
      <c r="E24" s="749"/>
      <c r="F24" s="180">
        <f>IF(OR(G9="",G9=0),"",G24/G9)</f>
      </c>
      <c r="G24" s="80"/>
      <c r="H24" s="180">
        <f>IF(OR(I9="",I9=0),"",I24/I9)</f>
      </c>
      <c r="I24" s="80">
        <f>IF('3 収支計画'!M28="","",'3 収支計画'!M28)</f>
      </c>
      <c r="J24" s="180">
        <f>IF(OR(K9="",K9=0),"",K24/K9)</f>
      </c>
      <c r="K24" s="80"/>
      <c r="L24" s="801"/>
      <c r="M24" s="802"/>
      <c r="O24" s="348"/>
      <c r="P24" s="744" t="s">
        <v>44</v>
      </c>
      <c r="Q24" s="776"/>
      <c r="R24" s="745"/>
      <c r="S24" s="82">
        <f>IF(OR(G43="",G43=0),"",T24/(G43/12))</f>
      </c>
      <c r="T24" s="182"/>
      <c r="U24" s="82">
        <f>IF(OR(I43="",I43=0),"",V24/(I43/12))</f>
      </c>
      <c r="V24" s="182">
        <f>IF('4 財政計画'!M28="","",'4 財政計画'!M28)</f>
      </c>
      <c r="W24" s="82">
        <f>IF(OR(K43="",K43=0),"",X24/(K43/12))</f>
      </c>
      <c r="X24" s="182"/>
      <c r="Y24" s="784"/>
      <c r="Z24" s="785"/>
    </row>
    <row r="25" spans="2:26" ht="42" customHeight="1">
      <c r="B25" s="328"/>
      <c r="C25" s="746" t="s">
        <v>12</v>
      </c>
      <c r="D25" s="747"/>
      <c r="E25" s="748"/>
      <c r="F25" s="180">
        <f>IF(OR(G9="",G9=0),"",G25/G9)</f>
      </c>
      <c r="G25" s="80">
        <f>IF(G9="","",SUM(G26:G29))</f>
      </c>
      <c r="H25" s="180">
        <f>IF(OR(I9="",I9=0),"",I25/I9)</f>
      </c>
      <c r="I25" s="80">
        <f>IF(I9="","",SUM(I26:I29))</f>
      </c>
      <c r="J25" s="180">
        <f>IF(OR(K9="",K9=0),"",K25/K9)</f>
      </c>
      <c r="K25" s="80">
        <f>IF(K9="","",SUM(K26:K29))</f>
      </c>
      <c r="L25" s="801"/>
      <c r="M25" s="802"/>
      <c r="O25" s="348"/>
      <c r="P25" s="744" t="s">
        <v>45</v>
      </c>
      <c r="Q25" s="776"/>
      <c r="R25" s="745"/>
      <c r="S25" s="343"/>
      <c r="T25" s="182"/>
      <c r="U25" s="537"/>
      <c r="V25" s="182">
        <f>IF('4 財政計画'!M29="","",'4 財政計画'!M29)</f>
      </c>
      <c r="W25" s="534"/>
      <c r="X25" s="182"/>
      <c r="Y25" s="784"/>
      <c r="Z25" s="785"/>
    </row>
    <row r="26" spans="2:26" ht="42" customHeight="1">
      <c r="B26" s="328"/>
      <c r="C26" s="329"/>
      <c r="D26" s="744" t="s">
        <v>89</v>
      </c>
      <c r="E26" s="745"/>
      <c r="F26" s="180">
        <f>IF(OR(G9="",G9=0),"",G26/G9)</f>
      </c>
      <c r="G26" s="80"/>
      <c r="H26" s="180">
        <f>IF(OR(I9="",I9=0),"",I26/I9)</f>
      </c>
      <c r="I26" s="80">
        <f>IF('3 収支計画'!M30="","",'3 収支計画'!M30)</f>
      </c>
      <c r="J26" s="180">
        <f>IF(OR(K9="",K9=0),"",K26/K9)</f>
      </c>
      <c r="K26" s="80"/>
      <c r="L26" s="801"/>
      <c r="M26" s="802"/>
      <c r="O26" s="348"/>
      <c r="P26" s="779" t="s">
        <v>85</v>
      </c>
      <c r="Q26" s="780"/>
      <c r="R26" s="781"/>
      <c r="S26" s="343"/>
      <c r="T26" s="182"/>
      <c r="U26" s="537"/>
      <c r="V26" s="182">
        <f>IF('4 財政計画'!M30="","",'4 財政計画'!M30)</f>
      </c>
      <c r="W26" s="534"/>
      <c r="X26" s="182"/>
      <c r="Y26" s="784"/>
      <c r="Z26" s="785"/>
    </row>
    <row r="27" spans="2:26" ht="42" customHeight="1">
      <c r="B27" s="328"/>
      <c r="C27" s="329"/>
      <c r="D27" s="744" t="s">
        <v>19</v>
      </c>
      <c r="E27" s="745"/>
      <c r="F27" s="180">
        <f>IF(OR(G9="",G9=0),"",G27/G9)</f>
      </c>
      <c r="G27" s="80"/>
      <c r="H27" s="180">
        <f>IF(OR(I9="",I9=0),"",I27/I9)</f>
      </c>
      <c r="I27" s="80">
        <f>IF('3 収支計画'!M31="","",'3 収支計画'!M31)</f>
      </c>
      <c r="J27" s="180">
        <f>IF(OR(K9="",K9=0),"",K27/K9)</f>
      </c>
      <c r="K27" s="80"/>
      <c r="L27" s="801"/>
      <c r="M27" s="802"/>
      <c r="O27" s="349"/>
      <c r="P27" s="779" t="s">
        <v>46</v>
      </c>
      <c r="Q27" s="780"/>
      <c r="R27" s="781"/>
      <c r="S27" s="343"/>
      <c r="T27" s="182"/>
      <c r="U27" s="537"/>
      <c r="V27" s="182">
        <f>IF('4 財政計画'!M31="","",'4 財政計画'!M31)</f>
      </c>
      <c r="W27" s="534"/>
      <c r="X27" s="182"/>
      <c r="Y27" s="784"/>
      <c r="Z27" s="785"/>
    </row>
    <row r="28" spans="2:26" ht="42" customHeight="1">
      <c r="B28" s="328"/>
      <c r="C28" s="329"/>
      <c r="D28" s="744" t="s">
        <v>20</v>
      </c>
      <c r="E28" s="745"/>
      <c r="F28" s="180">
        <f>IF(OR(G9="",G9=0),"",G28/G9)</f>
      </c>
      <c r="G28" s="80"/>
      <c r="H28" s="180">
        <f>IF(OR(I9="",I9=0),"",I28/I9)</f>
      </c>
      <c r="I28" s="80">
        <f>IF('3 収支計画'!M32="","",'3 収支計画'!M32)</f>
      </c>
      <c r="J28" s="180">
        <f>IF(OR(K9="",K9=0),"",K28/K9)</f>
      </c>
      <c r="K28" s="80"/>
      <c r="L28" s="801"/>
      <c r="M28" s="802"/>
      <c r="O28" s="350"/>
      <c r="P28" s="744" t="s">
        <v>36</v>
      </c>
      <c r="Q28" s="776"/>
      <c r="R28" s="745"/>
      <c r="S28" s="343"/>
      <c r="T28" s="182"/>
      <c r="U28" s="537"/>
      <c r="V28" s="182">
        <f>IF('4 財政計画'!M32="","",'4 財政計画'!M32)</f>
      </c>
      <c r="W28" s="534"/>
      <c r="X28" s="182"/>
      <c r="Y28" s="784"/>
      <c r="Z28" s="785"/>
    </row>
    <row r="29" spans="2:26" ht="42" customHeight="1">
      <c r="B29" s="328"/>
      <c r="C29" s="329"/>
      <c r="D29" s="744" t="s">
        <v>74</v>
      </c>
      <c r="E29" s="745"/>
      <c r="F29" s="180">
        <f>IF(OR(G9="",G9=0),"",G29/G9)</f>
      </c>
      <c r="G29" s="80"/>
      <c r="H29" s="180">
        <f>IF(OR(I9="",I9=0),"",I29/I9)</f>
      </c>
      <c r="I29" s="80">
        <f>IF('3 収支計画'!M33="","",'3 収支計画'!M33)</f>
      </c>
      <c r="J29" s="180">
        <f>IF(OR(K9="",K9=0),"",K29/K9)</f>
      </c>
      <c r="K29" s="80"/>
      <c r="L29" s="801"/>
      <c r="M29" s="802"/>
      <c r="O29" s="768" t="s">
        <v>47</v>
      </c>
      <c r="P29" s="769"/>
      <c r="Q29" s="769"/>
      <c r="R29" s="751"/>
      <c r="S29" s="351"/>
      <c r="T29" s="184"/>
      <c r="U29" s="544"/>
      <c r="V29" s="182">
        <f>IF('4 財政計画'!M33="","",'4 財政計画'!M33)</f>
      </c>
      <c r="W29" s="545"/>
      <c r="X29" s="184"/>
      <c r="Y29" s="784"/>
      <c r="Z29" s="785"/>
    </row>
    <row r="30" spans="2:26" ht="42" customHeight="1">
      <c r="B30" s="741" t="s">
        <v>21</v>
      </c>
      <c r="C30" s="738"/>
      <c r="D30" s="738"/>
      <c r="E30" s="749"/>
      <c r="F30" s="180">
        <f>IF(OR(G9="",G9=0),"",G30/G9)</f>
      </c>
      <c r="G30" s="80">
        <f>IF(G9="","",G20-G22)</f>
      </c>
      <c r="H30" s="180">
        <f>IF(OR(I9="",I9=0),"",I30/I9)</f>
      </c>
      <c r="I30" s="80">
        <f>IF(I9="","",I20-I22)</f>
      </c>
      <c r="J30" s="180">
        <f>IF(OR(K9="",K9=0),"",K30/K9)</f>
      </c>
      <c r="K30" s="80">
        <f>IF(K9="","",K20-K22)</f>
      </c>
      <c r="L30" s="801"/>
      <c r="M30" s="802"/>
      <c r="O30" s="348"/>
      <c r="P30" s="779" t="s">
        <v>48</v>
      </c>
      <c r="Q30" s="780"/>
      <c r="R30" s="781"/>
      <c r="S30" s="343"/>
      <c r="T30" s="182"/>
      <c r="U30" s="537"/>
      <c r="V30" s="182">
        <f>IF('4 財政計画'!M34="","",'4 財政計画'!M34)</f>
      </c>
      <c r="W30" s="534"/>
      <c r="X30" s="182"/>
      <c r="Y30" s="784"/>
      <c r="Z30" s="785"/>
    </row>
    <row r="31" spans="2:26" ht="42" customHeight="1">
      <c r="B31" s="741" t="s">
        <v>22</v>
      </c>
      <c r="C31" s="738"/>
      <c r="D31" s="738"/>
      <c r="E31" s="749"/>
      <c r="F31" s="180">
        <f>IF(OR(G9="",G9=0),"",G31/G9)</f>
      </c>
      <c r="G31" s="80"/>
      <c r="H31" s="180">
        <f>IF(OR(I9="",I9=0),"",I31/I9)</f>
      </c>
      <c r="I31" s="80">
        <f>IF('3 収支計画'!M35="","",'3 収支計画'!M35)</f>
      </c>
      <c r="J31" s="180">
        <f>IF(OR(K9="",K9=0),"",K31/K9)</f>
      </c>
      <c r="K31" s="80"/>
      <c r="L31" s="801"/>
      <c r="M31" s="802"/>
      <c r="O31" s="352"/>
      <c r="P31" s="790" t="s">
        <v>49</v>
      </c>
      <c r="Q31" s="791"/>
      <c r="R31" s="792"/>
      <c r="S31" s="343"/>
      <c r="T31" s="182"/>
      <c r="U31" s="537"/>
      <c r="V31" s="182">
        <f>IF('4 財政計画'!M35="","",'4 財政計画'!M35)</f>
      </c>
      <c r="W31" s="534"/>
      <c r="X31" s="182"/>
      <c r="Y31" s="784"/>
      <c r="Z31" s="785"/>
    </row>
    <row r="32" spans="2:26" ht="42" customHeight="1">
      <c r="B32" s="741" t="s">
        <v>23</v>
      </c>
      <c r="C32" s="738"/>
      <c r="D32" s="738"/>
      <c r="E32" s="749"/>
      <c r="F32" s="180">
        <f>IF(OR(G9="",G9=0),"",G32/G9)</f>
      </c>
      <c r="G32" s="80"/>
      <c r="H32" s="180">
        <f>IF(OR(I9="",I9=0),"",I32/I9)</f>
      </c>
      <c r="I32" s="80">
        <f>IF('3 収支計画'!M36="","",'3 収支計画'!M36)</f>
      </c>
      <c r="J32" s="180">
        <f>IF(OR(K9="",K9=0),"",K32/K9)</f>
      </c>
      <c r="K32" s="80"/>
      <c r="L32" s="801"/>
      <c r="M32" s="802"/>
      <c r="O32" s="789" t="s">
        <v>50</v>
      </c>
      <c r="P32" s="776"/>
      <c r="Q32" s="776"/>
      <c r="R32" s="745"/>
      <c r="S32" s="343"/>
      <c r="T32" s="182"/>
      <c r="U32" s="537"/>
      <c r="V32" s="182">
        <f>IF('4 財政計画'!M36="","",'4 財政計画'!M36)</f>
      </c>
      <c r="W32" s="534"/>
      <c r="X32" s="182"/>
      <c r="Y32" s="784"/>
      <c r="Z32" s="785"/>
    </row>
    <row r="33" spans="2:26" ht="42" customHeight="1">
      <c r="B33" s="741" t="s">
        <v>24</v>
      </c>
      <c r="C33" s="738"/>
      <c r="D33" s="738"/>
      <c r="E33" s="749"/>
      <c r="F33" s="180">
        <f>IF(OR(G9="",G9=0),"",G33/G9)</f>
      </c>
      <c r="G33" s="80"/>
      <c r="H33" s="180">
        <f>IF(OR(I9="",I9=0),"",I33/I9)</f>
      </c>
      <c r="I33" s="80">
        <f>IF('3 収支計画'!M37="","",'3 収支計画'!M37)</f>
      </c>
      <c r="J33" s="180">
        <f>IF(OR(K9="",K9=0),"",K33/K9)</f>
      </c>
      <c r="K33" s="80"/>
      <c r="L33" s="801"/>
      <c r="M33" s="802"/>
      <c r="O33" s="789" t="s">
        <v>51</v>
      </c>
      <c r="P33" s="776"/>
      <c r="Q33" s="776"/>
      <c r="R33" s="745"/>
      <c r="S33" s="351"/>
      <c r="T33" s="184"/>
      <c r="U33" s="544"/>
      <c r="V33" s="182">
        <f>IF('4 財政計画'!M37="","",'4 財政計画'!M37)</f>
      </c>
      <c r="W33" s="545"/>
      <c r="X33" s="184"/>
      <c r="Y33" s="784"/>
      <c r="Z33" s="785"/>
    </row>
    <row r="34" spans="2:26" ht="42" customHeight="1" thickBot="1">
      <c r="B34" s="741" t="s">
        <v>25</v>
      </c>
      <c r="C34" s="738"/>
      <c r="D34" s="738"/>
      <c r="E34" s="749"/>
      <c r="F34" s="180">
        <f>IF(OR(G9="",G9=0),"",G34/G9)</f>
      </c>
      <c r="G34" s="80">
        <f>IF(G9="","",G30-G31+G32+G33)</f>
      </c>
      <c r="H34" s="180">
        <f>IF(OR(I9="",I9=0),"",I34/I9)</f>
      </c>
      <c r="I34" s="80">
        <f>IF(I9="","",I30-I31+I32+I33)</f>
      </c>
      <c r="J34" s="180">
        <f>IF(OR(K9="",K9=0),"",K34/K9)</f>
      </c>
      <c r="K34" s="80">
        <f>IF(K9="","",K30-K31+K32+K33)</f>
      </c>
      <c r="L34" s="801"/>
      <c r="M34" s="802"/>
      <c r="O34" s="762" t="s">
        <v>52</v>
      </c>
      <c r="P34" s="763"/>
      <c r="Q34" s="763"/>
      <c r="R34" s="764"/>
      <c r="S34" s="346"/>
      <c r="T34" s="353">
        <f>IF(G9="","",T22+T29+T32)</f>
      </c>
      <c r="U34" s="538"/>
      <c r="V34" s="353">
        <f>IF(I9="","",V22+V29+V32)</f>
      </c>
      <c r="W34" s="539"/>
      <c r="X34" s="353">
        <f>IF(K9="","",X22+X29+X32)</f>
      </c>
      <c r="Y34" s="784"/>
      <c r="Z34" s="785"/>
    </row>
    <row r="35" spans="2:26" ht="42" customHeight="1" thickTop="1">
      <c r="B35" s="741" t="s">
        <v>16</v>
      </c>
      <c r="C35" s="738"/>
      <c r="D35" s="738"/>
      <c r="E35" s="749"/>
      <c r="F35" s="180">
        <f>IF(OR(G9="",G9=0),"",G35/G9)</f>
      </c>
      <c r="G35" s="80">
        <f>IF(G9="","",G34+G39)</f>
      </c>
      <c r="H35" s="180">
        <f>IF(OR(I9="",I9=0),"",I35/I9)</f>
      </c>
      <c r="I35" s="80">
        <f>IF(I9="","",I34+I39)</f>
      </c>
      <c r="J35" s="180">
        <f>IF(OR(K9="",K9=0),"",K35/K9)</f>
      </c>
      <c r="K35" s="80">
        <f>IF(K9="","",K34+K39)</f>
      </c>
      <c r="L35" s="801"/>
      <c r="M35" s="802"/>
      <c r="O35" s="798" t="s">
        <v>53</v>
      </c>
      <c r="P35" s="799"/>
      <c r="Q35" s="799"/>
      <c r="R35" s="800"/>
      <c r="S35" s="82">
        <f>IF(OR(G9="",G9=0),"",T35/(G9/12))</f>
      </c>
      <c r="T35" s="185"/>
      <c r="U35" s="82">
        <f>IF(OR(I9="",I9=0),"",V35/(I9/12))</f>
      </c>
      <c r="V35" s="182">
        <f>IF('4 財政計画'!M39="","",'4 財政計画'!M39)</f>
      </c>
      <c r="W35" s="82">
        <f>IF(OR($K$9="",$K$9=0),"",X35/$K$9/12)</f>
      </c>
      <c r="X35" s="476"/>
      <c r="Y35" s="784"/>
      <c r="Z35" s="785"/>
    </row>
    <row r="36" spans="2:26" ht="42" customHeight="1" thickBot="1">
      <c r="B36" s="741" t="s">
        <v>26</v>
      </c>
      <c r="C36" s="738"/>
      <c r="D36" s="738"/>
      <c r="E36" s="749"/>
      <c r="F36" s="180">
        <f>IF(OR(G9="",G9=0),"",G36/G9)</f>
      </c>
      <c r="G36" s="80"/>
      <c r="H36" s="180">
        <f>IF(OR(I9="",I9=0),"",I36/I9)</f>
      </c>
      <c r="I36" s="80">
        <f>IF('3 収支計画'!M40="","",'3 収支計画'!M40)</f>
      </c>
      <c r="J36" s="180">
        <f>IF(OR(K9="",K9=0),"",K36/K9)</f>
      </c>
      <c r="K36" s="80"/>
      <c r="L36" s="801"/>
      <c r="M36" s="802"/>
      <c r="O36" s="793" t="s">
        <v>54</v>
      </c>
      <c r="P36" s="794"/>
      <c r="Q36" s="794"/>
      <c r="R36" s="795"/>
      <c r="S36" s="83">
        <f>IF(OR(G9="",G9=0),"",T36/(G9/12))</f>
      </c>
      <c r="T36" s="186"/>
      <c r="U36" s="83">
        <f>IF(OR(I9="",I9=0),"",V36/(I9/12))</f>
      </c>
      <c r="V36" s="546">
        <f>IF('4 財政計画'!M40="","",'4 財政計画'!M40)</f>
      </c>
      <c r="W36" s="83">
        <f>IF(OR($K$9="",$K$9=0),"",X36/$K$9/12)</f>
      </c>
      <c r="X36" s="477"/>
      <c r="Y36" s="809"/>
      <c r="Z36" s="810"/>
    </row>
    <row r="37" spans="2:26" ht="42" customHeight="1">
      <c r="B37" s="741" t="s">
        <v>27</v>
      </c>
      <c r="C37" s="738"/>
      <c r="D37" s="738"/>
      <c r="E37" s="749"/>
      <c r="F37" s="180">
        <f>IF(OR(G9="",G9=0),"",G37/G9)</f>
      </c>
      <c r="G37" s="80"/>
      <c r="H37" s="180">
        <f>IF(OR(I9="",I9=0),"",I37/I9)</f>
      </c>
      <c r="I37" s="80">
        <f>IF('3 収支計画'!M41="","",'3 収支計画'!M41)</f>
      </c>
      <c r="J37" s="180">
        <f>IF(OR(K9="",K9=0),"",K37/K9)</f>
      </c>
      <c r="K37" s="80"/>
      <c r="L37" s="801"/>
      <c r="M37" s="802"/>
      <c r="O37" s="354" t="s">
        <v>55</v>
      </c>
      <c r="P37" s="354"/>
      <c r="Q37" s="355"/>
      <c r="R37" s="355"/>
      <c r="S37" s="355"/>
      <c r="T37" s="356"/>
      <c r="U37" s="355"/>
      <c r="V37" s="357"/>
      <c r="W37" s="355"/>
      <c r="X37" s="355"/>
      <c r="Y37" s="355"/>
      <c r="Z37" s="257"/>
    </row>
    <row r="38" spans="2:26" ht="42" customHeight="1">
      <c r="B38" s="741" t="s">
        <v>28</v>
      </c>
      <c r="C38" s="738"/>
      <c r="D38" s="738"/>
      <c r="E38" s="749"/>
      <c r="F38" s="180">
        <f>IF(OR(G9="",G9=0),"",G38/G9)</f>
      </c>
      <c r="G38" s="80">
        <f>IF(G9="","",G34+G36-G37)</f>
      </c>
      <c r="H38" s="180">
        <f>IF(OR(I9="",I9=0),"",I38/I9)</f>
      </c>
      <c r="I38" s="80">
        <f>IF(I9="","",I34+I36-I37)</f>
      </c>
      <c r="J38" s="180">
        <f>IF(OR(K9="",K9=0),"",K38/K9)</f>
      </c>
      <c r="K38" s="80">
        <f>IF(K9="","",K34+K36-K37)</f>
      </c>
      <c r="L38" s="801"/>
      <c r="M38" s="802"/>
      <c r="O38" s="354"/>
      <c r="P38" s="354"/>
      <c r="Q38" s="355"/>
      <c r="R38" s="355"/>
      <c r="S38" s="355"/>
      <c r="T38" s="356"/>
      <c r="U38" s="355"/>
      <c r="V38" s="357"/>
      <c r="W38" s="355"/>
      <c r="X38" s="355"/>
      <c r="Y38" s="355"/>
      <c r="Z38" s="257"/>
    </row>
    <row r="39" spans="2:26" ht="45.75" customHeight="1" thickBot="1">
      <c r="B39" s="762" t="s">
        <v>311</v>
      </c>
      <c r="C39" s="763"/>
      <c r="D39" s="763"/>
      <c r="E39" s="764"/>
      <c r="F39" s="180">
        <f>IF(OR(G9="",G9=0),"",G39/G9)</f>
      </c>
      <c r="G39" s="81">
        <f>IF(G9="","",G16+G26)</f>
      </c>
      <c r="H39" s="180">
        <f>IF(OR(I9="",I9=0),"",I39/I9)</f>
      </c>
      <c r="I39" s="81">
        <f>IF(I9="","",I16+I26)</f>
      </c>
      <c r="J39" s="180">
        <f>IF(OR(K9="",K9=0),"",K39/K9)</f>
      </c>
      <c r="K39" s="81">
        <f>IF(K9="","",K16+K26)</f>
      </c>
      <c r="L39" s="801"/>
      <c r="M39" s="802"/>
      <c r="O39" s="358"/>
      <c r="P39" s="314"/>
      <c r="Q39" s="314"/>
      <c r="R39" s="314"/>
      <c r="S39" s="312"/>
      <c r="T39" s="359"/>
      <c r="U39" s="314"/>
      <c r="V39" s="359"/>
      <c r="W39" s="314"/>
      <c r="X39" s="359"/>
      <c r="Y39" s="359"/>
      <c r="Z39" s="314"/>
    </row>
    <row r="40" spans="2:26" ht="42" customHeight="1" thickBot="1" thickTop="1">
      <c r="B40" s="755" t="s">
        <v>29</v>
      </c>
      <c r="C40" s="756"/>
      <c r="D40" s="756"/>
      <c r="E40" s="757"/>
      <c r="F40" s="758"/>
      <c r="G40" s="759"/>
      <c r="H40" s="758">
        <f>IF('3 収支計画'!M44="","",'3 収支計画'!M44)</f>
      </c>
      <c r="I40" s="759"/>
      <c r="J40" s="760"/>
      <c r="K40" s="761"/>
      <c r="L40" s="807"/>
      <c r="M40" s="808"/>
      <c r="O40" s="360"/>
      <c r="P40" s="360"/>
      <c r="Q40" s="360"/>
      <c r="R40" s="360"/>
      <c r="S40" s="361"/>
      <c r="T40" s="250"/>
      <c r="U40" s="360"/>
      <c r="V40" s="362"/>
      <c r="W40" s="360"/>
      <c r="X40" s="360"/>
      <c r="Y40" s="360"/>
      <c r="Z40" s="360"/>
    </row>
    <row r="41" spans="2:26" ht="42" customHeight="1">
      <c r="B41" s="1" t="s">
        <v>88</v>
      </c>
      <c r="C41" s="1"/>
      <c r="D41" s="332"/>
      <c r="E41" s="332"/>
      <c r="F41" s="332"/>
      <c r="G41" s="333"/>
      <c r="H41" s="332"/>
      <c r="I41" s="334"/>
      <c r="J41" s="332"/>
      <c r="K41" s="332"/>
      <c r="L41" s="335"/>
      <c r="M41" s="252"/>
      <c r="O41" s="360"/>
      <c r="P41" s="360"/>
      <c r="Q41" s="360"/>
      <c r="R41" s="360"/>
      <c r="S41" s="361"/>
      <c r="T41" s="250"/>
      <c r="U41" s="360"/>
      <c r="V41" s="363"/>
      <c r="W41" s="360"/>
      <c r="X41" s="360"/>
      <c r="Y41" s="360"/>
      <c r="Z41" s="360"/>
    </row>
    <row r="42" spans="2:13" ht="42" customHeight="1">
      <c r="B42" s="354"/>
      <c r="C42" s="354"/>
      <c r="D42" s="355"/>
      <c r="E42" s="355"/>
      <c r="F42" s="355"/>
      <c r="G42" s="356"/>
      <c r="H42" s="355"/>
      <c r="I42" s="357"/>
      <c r="J42" s="355"/>
      <c r="K42" s="355"/>
      <c r="L42" s="355"/>
      <c r="M42" s="257"/>
    </row>
    <row r="43" spans="2:26" s="360" customFormat="1" ht="34.5" customHeight="1">
      <c r="B43" s="358" t="s">
        <v>289</v>
      </c>
      <c r="C43" s="314"/>
      <c r="D43" s="314"/>
      <c r="E43" s="314"/>
      <c r="F43" s="312"/>
      <c r="G43" s="359">
        <f>SUM(G11:G13)</f>
        <v>0</v>
      </c>
      <c r="H43" s="314"/>
      <c r="I43" s="359">
        <f>SUM(I11:I13)</f>
        <v>0</v>
      </c>
      <c r="J43" s="314"/>
      <c r="K43" s="359">
        <f>SUM(K11:K13)</f>
        <v>0</v>
      </c>
      <c r="L43" s="359"/>
      <c r="M43" s="314"/>
      <c r="O43" s="246"/>
      <c r="P43" s="246"/>
      <c r="Q43" s="246"/>
      <c r="R43" s="246"/>
      <c r="S43" s="277"/>
      <c r="T43" s="302"/>
      <c r="U43" s="246"/>
      <c r="V43" s="364"/>
      <c r="W43" s="246"/>
      <c r="X43" s="246"/>
      <c r="Y43" s="246"/>
      <c r="Z43" s="246"/>
    </row>
    <row r="44" spans="6:26" s="360" customFormat="1" ht="27" customHeight="1">
      <c r="F44" s="361"/>
      <c r="G44" s="250"/>
      <c r="I44" s="362"/>
      <c r="O44" s="246"/>
      <c r="P44" s="246"/>
      <c r="Q44" s="246"/>
      <c r="R44" s="246"/>
      <c r="S44" s="277"/>
      <c r="T44" s="302"/>
      <c r="U44" s="246"/>
      <c r="V44" s="364"/>
      <c r="W44" s="246"/>
      <c r="X44" s="246"/>
      <c r="Y44" s="246"/>
      <c r="Z44" s="246"/>
    </row>
    <row r="45" spans="6:26" s="360" customFormat="1" ht="27" customHeight="1">
      <c r="F45" s="361"/>
      <c r="G45" s="250"/>
      <c r="I45" s="363"/>
      <c r="O45" s="246"/>
      <c r="P45" s="246"/>
      <c r="Q45" s="246"/>
      <c r="R45" s="246"/>
      <c r="S45" s="277"/>
      <c r="T45" s="302"/>
      <c r="U45" s="246"/>
      <c r="V45" s="364"/>
      <c r="W45" s="246"/>
      <c r="X45" s="246"/>
      <c r="Y45" s="246"/>
      <c r="Z45" s="246"/>
    </row>
    <row r="46" spans="6:26" s="360" customFormat="1" ht="27" customHeight="1">
      <c r="F46" s="361"/>
      <c r="G46" s="250"/>
      <c r="I46" s="363"/>
      <c r="O46" s="246"/>
      <c r="P46" s="246"/>
      <c r="Q46" s="246"/>
      <c r="R46" s="246"/>
      <c r="S46" s="277"/>
      <c r="T46" s="302"/>
      <c r="U46" s="246"/>
      <c r="V46" s="364"/>
      <c r="W46" s="246"/>
      <c r="X46" s="246"/>
      <c r="Y46" s="246"/>
      <c r="Z46" s="246"/>
    </row>
    <row r="47" ht="27" customHeight="1"/>
  </sheetData>
  <sheetProtection/>
  <mergeCells count="131">
    <mergeCell ref="O36:R36"/>
    <mergeCell ref="Y36:Z36"/>
    <mergeCell ref="O34:R34"/>
    <mergeCell ref="Y34:Z34"/>
    <mergeCell ref="O35:R35"/>
    <mergeCell ref="Y35:Z35"/>
    <mergeCell ref="O32:R32"/>
    <mergeCell ref="Y32:Z32"/>
    <mergeCell ref="O33:R33"/>
    <mergeCell ref="Y33:Z33"/>
    <mergeCell ref="P30:R30"/>
    <mergeCell ref="Y30:Z30"/>
    <mergeCell ref="P31:R31"/>
    <mergeCell ref="Y31:Z31"/>
    <mergeCell ref="P28:R28"/>
    <mergeCell ref="Y28:Z28"/>
    <mergeCell ref="O29:R29"/>
    <mergeCell ref="Y29:Z29"/>
    <mergeCell ref="P26:R26"/>
    <mergeCell ref="Y26:Z26"/>
    <mergeCell ref="P27:R27"/>
    <mergeCell ref="Y27:Z27"/>
    <mergeCell ref="P24:R24"/>
    <mergeCell ref="Y24:Z24"/>
    <mergeCell ref="P25:R25"/>
    <mergeCell ref="Y25:Z25"/>
    <mergeCell ref="O22:R22"/>
    <mergeCell ref="Y22:Z22"/>
    <mergeCell ref="P23:R23"/>
    <mergeCell ref="Y23:Z23"/>
    <mergeCell ref="P20:R20"/>
    <mergeCell ref="Y20:Z20"/>
    <mergeCell ref="O21:R21"/>
    <mergeCell ref="Y21:Z21"/>
    <mergeCell ref="P18:R18"/>
    <mergeCell ref="Y18:Z18"/>
    <mergeCell ref="P19:R19"/>
    <mergeCell ref="Y19:Z19"/>
    <mergeCell ref="P16:R16"/>
    <mergeCell ref="Y16:Z16"/>
    <mergeCell ref="P17:R17"/>
    <mergeCell ref="Y17:Z17"/>
    <mergeCell ref="P14:R14"/>
    <mergeCell ref="Y14:Z14"/>
    <mergeCell ref="O15:R15"/>
    <mergeCell ref="Y15:Z15"/>
    <mergeCell ref="P12:R12"/>
    <mergeCell ref="Y12:Z12"/>
    <mergeCell ref="P13:R13"/>
    <mergeCell ref="Y13:Z13"/>
    <mergeCell ref="P10:R10"/>
    <mergeCell ref="Y10:Z10"/>
    <mergeCell ref="P11:R11"/>
    <mergeCell ref="Y11:Z11"/>
    <mergeCell ref="O8:R8"/>
    <mergeCell ref="Y8:Z8"/>
    <mergeCell ref="O9:R9"/>
    <mergeCell ref="Y9:Z9"/>
    <mergeCell ref="L40:M40"/>
    <mergeCell ref="O3:Z3"/>
    <mergeCell ref="O4:Z4"/>
    <mergeCell ref="O5:Z5"/>
    <mergeCell ref="B3:M3"/>
    <mergeCell ref="B4:M4"/>
    <mergeCell ref="B40:E40"/>
    <mergeCell ref="F40:G40"/>
    <mergeCell ref="H40:I40"/>
    <mergeCell ref="J40:K40"/>
    <mergeCell ref="B38:E38"/>
    <mergeCell ref="L38:M38"/>
    <mergeCell ref="B39:E39"/>
    <mergeCell ref="L39:M39"/>
    <mergeCell ref="B36:E36"/>
    <mergeCell ref="L36:M36"/>
    <mergeCell ref="B37:E37"/>
    <mergeCell ref="L37:M37"/>
    <mergeCell ref="B34:E34"/>
    <mergeCell ref="L34:M34"/>
    <mergeCell ref="B35:E35"/>
    <mergeCell ref="L35:M35"/>
    <mergeCell ref="B32:E32"/>
    <mergeCell ref="L32:M32"/>
    <mergeCell ref="B33:E33"/>
    <mergeCell ref="L33:M33"/>
    <mergeCell ref="B30:E30"/>
    <mergeCell ref="L30:M30"/>
    <mergeCell ref="B31:E31"/>
    <mergeCell ref="L31:M31"/>
    <mergeCell ref="D28:E28"/>
    <mergeCell ref="L28:M28"/>
    <mergeCell ref="D29:E29"/>
    <mergeCell ref="L29:M29"/>
    <mergeCell ref="D26:E26"/>
    <mergeCell ref="L26:M26"/>
    <mergeCell ref="D27:E27"/>
    <mergeCell ref="L27:M27"/>
    <mergeCell ref="D24:E24"/>
    <mergeCell ref="L24:M24"/>
    <mergeCell ref="C25:E25"/>
    <mergeCell ref="L25:M25"/>
    <mergeCell ref="B22:E22"/>
    <mergeCell ref="L22:M22"/>
    <mergeCell ref="C23:E23"/>
    <mergeCell ref="L23:M23"/>
    <mergeCell ref="B20:E20"/>
    <mergeCell ref="L20:M20"/>
    <mergeCell ref="B21:E21"/>
    <mergeCell ref="L21:M21"/>
    <mergeCell ref="D18:E18"/>
    <mergeCell ref="L18:M18"/>
    <mergeCell ref="C19:E19"/>
    <mergeCell ref="L19:M19"/>
    <mergeCell ref="L11:M11"/>
    <mergeCell ref="D16:E16"/>
    <mergeCell ref="L16:M16"/>
    <mergeCell ref="D17:E17"/>
    <mergeCell ref="L17:M17"/>
    <mergeCell ref="C14:E14"/>
    <mergeCell ref="L14:M14"/>
    <mergeCell ref="C15:E15"/>
    <mergeCell ref="L15:M15"/>
    <mergeCell ref="B5:M5"/>
    <mergeCell ref="L8:M8"/>
    <mergeCell ref="C12:E12"/>
    <mergeCell ref="L12:M12"/>
    <mergeCell ref="C13:E13"/>
    <mergeCell ref="L13:M13"/>
    <mergeCell ref="B9:E9"/>
    <mergeCell ref="L9:M9"/>
    <mergeCell ref="L10:M10"/>
    <mergeCell ref="C11:E11"/>
  </mergeCells>
  <printOptions/>
  <pageMargins left="0.7874015748031497" right="0.3937007874015748" top="0.7874015748031497" bottom="0.5905511811023623" header="0.5118110236220472" footer="0.5118110236220472"/>
  <pageSetup horizontalDpi="300" verticalDpi="300" orientation="portrait" paperSize="9" scale="44" r:id="rId3"/>
  <headerFooter scaleWithDoc="0">
    <oddFooter>&amp;R
&amp;G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A46"/>
  <sheetViews>
    <sheetView view="pageBreakPreview" zoomScale="50" zoomScaleNormal="75" zoomScaleSheetLayoutView="50" zoomScalePageLayoutView="0" workbookViewId="0" topLeftCell="B1">
      <selection activeCell="B1" sqref="B1"/>
    </sheetView>
  </sheetViews>
  <sheetFormatPr defaultColWidth="9.140625" defaultRowHeight="12"/>
  <cols>
    <col min="1" max="1" width="9.140625" style="246" customWidth="1"/>
    <col min="2" max="2" width="5.28125" style="246" customWidth="1"/>
    <col min="3" max="4" width="2.7109375" style="246" customWidth="1"/>
    <col min="5" max="5" width="21.421875" style="246" customWidth="1"/>
    <col min="6" max="6" width="10.140625" style="277" customWidth="1"/>
    <col min="7" max="7" width="21.7109375" style="302" customWidth="1"/>
    <col min="8" max="8" width="10.28125" style="246" customWidth="1"/>
    <col min="9" max="9" width="21.7109375" style="364" customWidth="1"/>
    <col min="10" max="10" width="10.140625" style="246" customWidth="1"/>
    <col min="11" max="11" width="21.7109375" style="246" customWidth="1"/>
    <col min="12" max="12" width="21.421875" style="246" customWidth="1"/>
    <col min="13" max="13" width="67.28125" style="246" customWidth="1"/>
    <col min="14" max="14" width="4.00390625" style="246" customWidth="1"/>
    <col min="15" max="15" width="5.28125" style="246" customWidth="1"/>
    <col min="16" max="17" width="2.7109375" style="246" customWidth="1"/>
    <col min="18" max="18" width="21.421875" style="246" customWidth="1"/>
    <col min="19" max="19" width="10.140625" style="277" customWidth="1"/>
    <col min="20" max="20" width="21.7109375" style="302" customWidth="1"/>
    <col min="21" max="21" width="10.28125" style="246" customWidth="1"/>
    <col min="22" max="22" width="21.7109375" style="364" customWidth="1"/>
    <col min="23" max="23" width="10.140625" style="246" customWidth="1"/>
    <col min="24" max="24" width="21.7109375" style="246" customWidth="1"/>
    <col min="25" max="25" width="21.421875" style="246" customWidth="1"/>
    <col min="26" max="26" width="67.28125" style="246" customWidth="1"/>
    <col min="27" max="16384" width="9.140625" style="246" customWidth="1"/>
  </cols>
  <sheetData>
    <row r="1" spans="3:26" ht="48.75" customHeight="1">
      <c r="C1" s="297"/>
      <c r="D1" s="252"/>
      <c r="E1" s="252"/>
      <c r="F1" s="298"/>
      <c r="G1" s="299"/>
      <c r="H1" s="252"/>
      <c r="I1" s="300"/>
      <c r="J1" s="301"/>
      <c r="K1" s="253"/>
      <c r="L1" s="253"/>
      <c r="M1" s="302"/>
      <c r="P1" s="336"/>
      <c r="Q1" s="252"/>
      <c r="R1" s="252"/>
      <c r="S1" s="298"/>
      <c r="T1" s="299"/>
      <c r="U1" s="252"/>
      <c r="V1" s="300"/>
      <c r="W1" s="301"/>
      <c r="X1" s="253"/>
      <c r="Y1" s="253"/>
      <c r="Z1" s="337"/>
    </row>
    <row r="2" spans="2:26" ht="48.75" customHeight="1">
      <c r="B2" s="297"/>
      <c r="C2" s="297"/>
      <c r="D2" s="252"/>
      <c r="E2" s="252"/>
      <c r="F2" s="298"/>
      <c r="G2" s="299"/>
      <c r="H2" s="252"/>
      <c r="I2" s="300"/>
      <c r="J2" s="301"/>
      <c r="K2" s="253"/>
      <c r="L2" s="198" t="s">
        <v>156</v>
      </c>
      <c r="M2" s="489">
        <f>IF('1目標（基本方針）'!AJ2="","",'1目標（基本方針）'!AJ2)</f>
      </c>
      <c r="O2" s="252"/>
      <c r="P2" s="252"/>
      <c r="Q2" s="252"/>
      <c r="R2" s="252"/>
      <c r="S2" s="298"/>
      <c r="T2" s="299"/>
      <c r="U2" s="252"/>
      <c r="V2" s="300"/>
      <c r="W2" s="301"/>
      <c r="X2" s="253"/>
      <c r="Y2" s="200" t="s">
        <v>235</v>
      </c>
      <c r="Z2" s="489">
        <f>IF('1目標（基本方針）'!AJ2="","",'1目標（基本方針）'!AJ2)</f>
      </c>
    </row>
    <row r="3" spans="2:27" ht="36.75" customHeight="1">
      <c r="B3" s="775" t="s">
        <v>346</v>
      </c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O3" s="774" t="s">
        <v>347</v>
      </c>
      <c r="P3" s="774"/>
      <c r="Q3" s="774"/>
      <c r="R3" s="774"/>
      <c r="S3" s="774"/>
      <c r="T3" s="774"/>
      <c r="U3" s="774"/>
      <c r="V3" s="774"/>
      <c r="W3" s="774"/>
      <c r="X3" s="774"/>
      <c r="Y3" s="774"/>
      <c r="Z3" s="774"/>
      <c r="AA3" s="250"/>
    </row>
    <row r="4" spans="2:27" ht="36.75" customHeight="1">
      <c r="B4" s="733" t="s">
        <v>363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O4" s="733" t="s">
        <v>364</v>
      </c>
      <c r="P4" s="733"/>
      <c r="Q4" s="733"/>
      <c r="R4" s="733"/>
      <c r="S4" s="733"/>
      <c r="T4" s="733"/>
      <c r="U4" s="733"/>
      <c r="V4" s="733"/>
      <c r="W4" s="733"/>
      <c r="X4" s="733"/>
      <c r="Y4" s="733"/>
      <c r="Z4" s="733"/>
      <c r="AA4" s="250"/>
    </row>
    <row r="5" spans="2:27" ht="32.25">
      <c r="B5" s="734" t="s">
        <v>80</v>
      </c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304"/>
      <c r="O5" s="734" t="s">
        <v>80</v>
      </c>
      <c r="P5" s="734"/>
      <c r="Q5" s="734"/>
      <c r="R5" s="734"/>
      <c r="S5" s="734"/>
      <c r="T5" s="734"/>
      <c r="U5" s="734"/>
      <c r="V5" s="734"/>
      <c r="W5" s="734"/>
      <c r="X5" s="734"/>
      <c r="Y5" s="734"/>
      <c r="Z5" s="734"/>
      <c r="AA5" s="304"/>
    </row>
    <row r="6" spans="2:27" ht="25.5">
      <c r="B6" s="305"/>
      <c r="C6" s="305"/>
      <c r="D6" s="305"/>
      <c r="E6" s="305"/>
      <c r="F6" s="306"/>
      <c r="G6" s="307"/>
      <c r="H6" s="305"/>
      <c r="I6" s="308"/>
      <c r="J6" s="305"/>
      <c r="K6" s="305"/>
      <c r="L6" s="305"/>
      <c r="M6" s="309"/>
      <c r="N6" s="309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9"/>
    </row>
    <row r="7" spans="2:26" ht="37.5" customHeight="1" thickBot="1">
      <c r="B7" s="310"/>
      <c r="C7" s="310"/>
      <c r="D7" s="311"/>
      <c r="E7" s="252"/>
      <c r="F7" s="312"/>
      <c r="G7" s="313"/>
      <c r="H7" s="314"/>
      <c r="I7" s="315"/>
      <c r="J7" s="301"/>
      <c r="K7" s="316"/>
      <c r="L7" s="316"/>
      <c r="M7" s="317" t="s">
        <v>84</v>
      </c>
      <c r="O7" s="310"/>
      <c r="P7" s="310"/>
      <c r="Q7" s="338"/>
      <c r="R7" s="338"/>
      <c r="S7" s="335"/>
      <c r="T7" s="339"/>
      <c r="U7" s="338"/>
      <c r="V7" s="340"/>
      <c r="W7" s="338"/>
      <c r="X7" s="338"/>
      <c r="Y7" s="338"/>
      <c r="Z7" s="341" t="s">
        <v>83</v>
      </c>
    </row>
    <row r="8" spans="2:26" ht="36.75" customHeight="1">
      <c r="B8" s="318"/>
      <c r="C8" s="319"/>
      <c r="D8" s="320"/>
      <c r="E8" s="320"/>
      <c r="F8" s="321" t="s">
        <v>4</v>
      </c>
      <c r="G8" s="322" t="s">
        <v>290</v>
      </c>
      <c r="H8" s="323" t="s">
        <v>4</v>
      </c>
      <c r="I8" s="322" t="s">
        <v>328</v>
      </c>
      <c r="J8" s="324" t="s">
        <v>4</v>
      </c>
      <c r="K8" s="325" t="s">
        <v>288</v>
      </c>
      <c r="L8" s="735" t="s">
        <v>5</v>
      </c>
      <c r="M8" s="736"/>
      <c r="O8" s="765"/>
      <c r="P8" s="766"/>
      <c r="Q8" s="766"/>
      <c r="R8" s="767"/>
      <c r="S8" s="342" t="s">
        <v>30</v>
      </c>
      <c r="T8" s="322" t="s">
        <v>290</v>
      </c>
      <c r="U8" s="342" t="s">
        <v>30</v>
      </c>
      <c r="V8" s="322" t="str">
        <f>I8</f>
        <v>  /  期
(予　想)</v>
      </c>
      <c r="W8" s="342" t="s">
        <v>30</v>
      </c>
      <c r="X8" s="325" t="str">
        <f>K8</f>
        <v>　　/　　期
(計画後)</v>
      </c>
      <c r="Y8" s="735" t="s">
        <v>5</v>
      </c>
      <c r="Z8" s="736"/>
    </row>
    <row r="9" spans="2:26" ht="42" customHeight="1">
      <c r="B9" s="741" t="s">
        <v>6</v>
      </c>
      <c r="C9" s="738"/>
      <c r="D9" s="738"/>
      <c r="E9" s="738"/>
      <c r="F9" s="180">
        <f>IF(OR(G9="",G9=0),"",G9/G9)</f>
      </c>
      <c r="G9" s="181"/>
      <c r="H9" s="180">
        <f>IF(OR(I9="",I9=0),"",I9/I9)</f>
      </c>
      <c r="I9" s="181">
        <f>IF('3 収支計画'!O13="","",'3 収支計画'!O13)</f>
      </c>
      <c r="J9" s="180">
        <f>IF(OR(K9="",K9=0),"",K9/K9)</f>
      </c>
      <c r="K9" s="181"/>
      <c r="L9" s="803"/>
      <c r="M9" s="804"/>
      <c r="O9" s="768" t="s">
        <v>31</v>
      </c>
      <c r="P9" s="769"/>
      <c r="Q9" s="769"/>
      <c r="R9" s="769"/>
      <c r="S9" s="343"/>
      <c r="T9" s="182">
        <f>IF(G9="","",SUM(T10:T14))</f>
      </c>
      <c r="U9" s="533"/>
      <c r="V9" s="182">
        <f>IF(I9="","",SUM(V10:V14))</f>
      </c>
      <c r="W9" s="534"/>
      <c r="X9" s="182">
        <f>IF(K9="","",SUM(X10:X14))</f>
      </c>
      <c r="Y9" s="805"/>
      <c r="Z9" s="806"/>
    </row>
    <row r="10" spans="2:26" ht="42" customHeight="1">
      <c r="B10" s="327" t="s">
        <v>7</v>
      </c>
      <c r="C10" s="326"/>
      <c r="D10" s="326"/>
      <c r="E10" s="326"/>
      <c r="F10" s="180">
        <f>IF(OR(G9="",G9=0),"",G10/G9)</f>
      </c>
      <c r="G10" s="70">
        <f>IF(G9="","",SUM(G11:G15)+G19)</f>
      </c>
      <c r="H10" s="180">
        <f>IF(OR(I9="",I9=0),"",I10/I9)</f>
      </c>
      <c r="I10" s="70">
        <f>IF(I9="","",SUM(I11:I15)+I19)</f>
      </c>
      <c r="J10" s="180">
        <f>IF(OR(K9="",K9=0),"",K10/K9)</f>
      </c>
      <c r="K10" s="70">
        <f>IF(K9="","",SUM(K11:K15)+K19)</f>
      </c>
      <c r="L10" s="801"/>
      <c r="M10" s="802"/>
      <c r="O10" s="344"/>
      <c r="P10" s="744" t="s">
        <v>32</v>
      </c>
      <c r="Q10" s="776"/>
      <c r="R10" s="745"/>
      <c r="S10" s="82">
        <f>IF(OR(G9="",G9=0),"",T10/(G9/12))</f>
      </c>
      <c r="T10" s="182"/>
      <c r="U10" s="82">
        <f>IF(OR(I9="",I9=0),"",V10/(I9/12))</f>
      </c>
      <c r="V10" s="182">
        <f>IF('4 財政計画'!O14="","",'4 財政計画'!O14)</f>
      </c>
      <c r="W10" s="82">
        <f>IF(OR(K9="",K9=0),"",X10/(K9/12))</f>
      </c>
      <c r="X10" s="182"/>
      <c r="Y10" s="784"/>
      <c r="Z10" s="785"/>
    </row>
    <row r="11" spans="2:26" ht="42" customHeight="1">
      <c r="B11" s="328"/>
      <c r="C11" s="737" t="s">
        <v>8</v>
      </c>
      <c r="D11" s="738"/>
      <c r="E11" s="738"/>
      <c r="F11" s="180">
        <f>IF(OR(G9="",G9=0),"",G11/G9)</f>
      </c>
      <c r="G11" s="70"/>
      <c r="H11" s="180">
        <f>IF(OR(I9="",I9=0),"",I11/I9)</f>
      </c>
      <c r="I11" s="70">
        <f>IF('3 収支計画'!O15="","",'3 収支計画'!O15)</f>
      </c>
      <c r="J11" s="180">
        <f>IF(OR(K9="",K9=0),"",K11/K9)</f>
      </c>
      <c r="K11" s="70"/>
      <c r="L11" s="801"/>
      <c r="M11" s="802"/>
      <c r="O11" s="344"/>
      <c r="P11" s="779" t="s">
        <v>33</v>
      </c>
      <c r="Q11" s="780"/>
      <c r="R11" s="781"/>
      <c r="S11" s="82">
        <f>IF(OR(G9="",G9=0),"",T11/(G9/12))</f>
      </c>
      <c r="T11" s="182"/>
      <c r="U11" s="82">
        <f>IF(OR(I9="",I9=0),"",V11/(I9/12))</f>
      </c>
      <c r="V11" s="182">
        <f>IF('4 財政計画'!O15="","",'4 財政計画'!O15)</f>
      </c>
      <c r="W11" s="82">
        <f>IF(OR(K9="",K9=0),"",X11/(K9/12))</f>
      </c>
      <c r="X11" s="182"/>
      <c r="Y11" s="784"/>
      <c r="Z11" s="785"/>
    </row>
    <row r="12" spans="2:26" ht="42" customHeight="1">
      <c r="B12" s="328"/>
      <c r="C12" s="737" t="s">
        <v>9</v>
      </c>
      <c r="D12" s="738"/>
      <c r="E12" s="738"/>
      <c r="F12" s="180">
        <f>IF(OR(G9="",G9=0),"",G12/G9)</f>
      </c>
      <c r="G12" s="70"/>
      <c r="H12" s="180">
        <f>IF(OR(I9="",I9=0),"",I12/I9)</f>
      </c>
      <c r="I12" s="70">
        <f>IF('3 収支計画'!O16="","",'3 収支計画'!O16)</f>
      </c>
      <c r="J12" s="180">
        <f>IF(OR(K9="",K9=0),"",K12/K9)</f>
      </c>
      <c r="K12" s="70"/>
      <c r="L12" s="801"/>
      <c r="M12" s="802"/>
      <c r="O12" s="344"/>
      <c r="P12" s="744" t="s">
        <v>34</v>
      </c>
      <c r="Q12" s="776"/>
      <c r="R12" s="745"/>
      <c r="S12" s="82">
        <f>IF(OR(G9="",G9=0),"",T12/(G9/12))</f>
      </c>
      <c r="T12" s="182"/>
      <c r="U12" s="82">
        <f>IF(OR(I9="",I9=0),"",V12/(I9/12))</f>
      </c>
      <c r="V12" s="182">
        <f>IF('4 財政計画'!O16="","",'4 財政計画'!O16)</f>
      </c>
      <c r="W12" s="82">
        <f>IF(OR(K9="",K9=0),"",X12/(K9/12))</f>
      </c>
      <c r="X12" s="182"/>
      <c r="Y12" s="784"/>
      <c r="Z12" s="785"/>
    </row>
    <row r="13" spans="2:26" ht="42" customHeight="1">
      <c r="B13" s="328"/>
      <c r="C13" s="737" t="s">
        <v>10</v>
      </c>
      <c r="D13" s="738"/>
      <c r="E13" s="738"/>
      <c r="F13" s="180">
        <f>IF(OR(G9="",G9=0),"",G13/G9)</f>
      </c>
      <c r="G13" s="70"/>
      <c r="H13" s="180">
        <f>IF(OR(I9="",I9=0),"",I13/I9)</f>
      </c>
      <c r="I13" s="70">
        <f>IF('3 収支計画'!O17="","",'3 収支計画'!O17)</f>
      </c>
      <c r="J13" s="180">
        <f>IF(OR(K9="",K9=0),"",K13/K9)</f>
      </c>
      <c r="K13" s="70"/>
      <c r="L13" s="801"/>
      <c r="M13" s="802"/>
      <c r="O13" s="344"/>
      <c r="P13" s="779" t="s">
        <v>35</v>
      </c>
      <c r="Q13" s="780"/>
      <c r="R13" s="781"/>
      <c r="S13" s="82">
        <f>IF(OR(G9="",G9=0),"",T13/(G9/12))</f>
      </c>
      <c r="T13" s="182"/>
      <c r="U13" s="82">
        <f>IF(OR(I9="",I9=0),"",V13/(I9/12))</f>
      </c>
      <c r="V13" s="182">
        <f>IF('4 財政計画'!O17="","",'4 財政計画'!O17)</f>
      </c>
      <c r="W13" s="82">
        <f>IF(OR(K9="",K9=0),"",X13/(K9/12))</f>
      </c>
      <c r="X13" s="182"/>
      <c r="Y13" s="784"/>
      <c r="Z13" s="785"/>
    </row>
    <row r="14" spans="2:26" ht="42" customHeight="1">
      <c r="B14" s="328"/>
      <c r="C14" s="737" t="s">
        <v>11</v>
      </c>
      <c r="D14" s="738"/>
      <c r="E14" s="738"/>
      <c r="F14" s="180">
        <f>IF(OR(G9="",G9=0),"",G14/G9)</f>
      </c>
      <c r="G14" s="70"/>
      <c r="H14" s="180">
        <f>IF(OR(I9="",I9=0),"",I14/I9)</f>
      </c>
      <c r="I14" s="70">
        <f>IF('3 収支計画'!O18="","",'3 収支計画'!O18)</f>
      </c>
      <c r="J14" s="180">
        <f>IF(OR(K9="",K9=0),"",K14/K9)</f>
      </c>
      <c r="K14" s="70"/>
      <c r="L14" s="801"/>
      <c r="M14" s="802"/>
      <c r="O14" s="345"/>
      <c r="P14" s="744" t="s">
        <v>36</v>
      </c>
      <c r="Q14" s="776"/>
      <c r="R14" s="745"/>
      <c r="S14" s="82">
        <f>IF(OR(G9="",G9=0),"",T14/(G9/12))</f>
      </c>
      <c r="T14" s="182"/>
      <c r="U14" s="82">
        <f>IF(OR(I9="",I9=0),"",V14/(I9/12))</f>
      </c>
      <c r="V14" s="182">
        <f>IF('4 財政計画'!O18="","",'4 財政計画'!O18)</f>
      </c>
      <c r="W14" s="82">
        <f>IF(OR(K9="",K9=0),"",X14/(K9/12))</f>
      </c>
      <c r="X14" s="182"/>
      <c r="Y14" s="784"/>
      <c r="Z14" s="785"/>
    </row>
    <row r="15" spans="2:26" ht="42" customHeight="1">
      <c r="B15" s="328"/>
      <c r="C15" s="746" t="s">
        <v>12</v>
      </c>
      <c r="D15" s="747"/>
      <c r="E15" s="748"/>
      <c r="F15" s="180">
        <f>IF(OR(G9="",G9=0),"",G15/G9)</f>
      </c>
      <c r="G15" s="70">
        <f>IF(G9="","",SUM(G16:G18))</f>
      </c>
      <c r="H15" s="180">
        <f>IF(OR(I9="",I9=0),"",I15/I9)</f>
      </c>
      <c r="I15" s="70">
        <f>IF(I9="","",SUM(I16:I18))</f>
      </c>
      <c r="J15" s="180">
        <f>IF(OR(K9="",K9=0),"",K15/K9)</f>
      </c>
      <c r="K15" s="70">
        <f>IF(K9="","",SUM(K16:K18))</f>
      </c>
      <c r="L15" s="801"/>
      <c r="M15" s="802"/>
      <c r="O15" s="768" t="s">
        <v>37</v>
      </c>
      <c r="P15" s="769"/>
      <c r="Q15" s="769"/>
      <c r="R15" s="751"/>
      <c r="S15" s="82"/>
      <c r="T15" s="182">
        <f>IF(G9="","",SUM(T16:T20))</f>
      </c>
      <c r="U15" s="537"/>
      <c r="V15" s="182">
        <f>IF(I9="","",SUM(V16:V20))</f>
      </c>
      <c r="W15" s="534"/>
      <c r="X15" s="182">
        <f>IF(K9="","",SUM(X16:X20))</f>
      </c>
      <c r="Y15" s="784"/>
      <c r="Z15" s="785"/>
    </row>
    <row r="16" spans="2:26" ht="42" customHeight="1">
      <c r="B16" s="328"/>
      <c r="C16" s="329"/>
      <c r="D16" s="744" t="s">
        <v>89</v>
      </c>
      <c r="E16" s="745"/>
      <c r="F16" s="180">
        <f>IF(OR(G9="",G9=0),"",G16/G9)</f>
      </c>
      <c r="G16" s="70"/>
      <c r="H16" s="180">
        <f>IF(OR(I9="",I9=0),"",I16/I9)</f>
      </c>
      <c r="I16" s="70">
        <f>IF('3 収支計画'!O20="","",'3 収支計画'!O20)</f>
      </c>
      <c r="J16" s="180">
        <f>IF(OR(K9="",K9=0),"",K16/K9)</f>
      </c>
      <c r="K16" s="70"/>
      <c r="L16" s="801"/>
      <c r="M16" s="802"/>
      <c r="O16" s="344"/>
      <c r="P16" s="744" t="s">
        <v>38</v>
      </c>
      <c r="Q16" s="776"/>
      <c r="R16" s="745"/>
      <c r="S16" s="82"/>
      <c r="T16" s="182"/>
      <c r="U16" s="537"/>
      <c r="V16" s="182">
        <f>IF('4 財政計画'!O20="","",'4 財政計画'!O20)</f>
      </c>
      <c r="W16" s="534"/>
      <c r="X16" s="182"/>
      <c r="Y16" s="784"/>
      <c r="Z16" s="785"/>
    </row>
    <row r="17" spans="2:26" ht="42" customHeight="1">
      <c r="B17" s="328"/>
      <c r="C17" s="330"/>
      <c r="D17" s="744" t="s">
        <v>13</v>
      </c>
      <c r="E17" s="745"/>
      <c r="F17" s="180">
        <f>IF(OR(G9="",G9=0),"",G17/G9)</f>
      </c>
      <c r="G17" s="181"/>
      <c r="H17" s="180">
        <f>IF(OR(I9="",I9=0),"",I17/I9)</f>
      </c>
      <c r="I17" s="181">
        <f>IF('3 収支計画'!O21="","",'3 収支計画'!O21)</f>
      </c>
      <c r="J17" s="180">
        <f>IF(OR(K9="",K9=0),"",K17/K9)</f>
      </c>
      <c r="K17" s="181"/>
      <c r="L17" s="801"/>
      <c r="M17" s="802"/>
      <c r="O17" s="344"/>
      <c r="P17" s="744" t="s">
        <v>39</v>
      </c>
      <c r="Q17" s="776"/>
      <c r="R17" s="745"/>
      <c r="S17" s="82"/>
      <c r="T17" s="182"/>
      <c r="U17" s="537"/>
      <c r="V17" s="182">
        <f>IF('4 財政計画'!O21="","",'4 財政計画'!O21)</f>
      </c>
      <c r="W17" s="534"/>
      <c r="X17" s="182"/>
      <c r="Y17" s="784"/>
      <c r="Z17" s="785"/>
    </row>
    <row r="18" spans="2:26" ht="42" customHeight="1">
      <c r="B18" s="328"/>
      <c r="C18" s="329"/>
      <c r="D18" s="750" t="s">
        <v>14</v>
      </c>
      <c r="E18" s="751"/>
      <c r="F18" s="180">
        <f>IF(OR(G9="",G9=0),"",G18/G9)</f>
      </c>
      <c r="G18" s="70"/>
      <c r="H18" s="180">
        <f>IF(OR(I9="",I9=0),"",I18/I9)</f>
      </c>
      <c r="I18" s="70">
        <f>IF('3 収支計画'!O22="","",'3 収支計画'!O22)</f>
      </c>
      <c r="J18" s="180">
        <f>IF(OR(K9="",K9=0),"",K18/K9)</f>
      </c>
      <c r="K18" s="70"/>
      <c r="L18" s="801"/>
      <c r="M18" s="802"/>
      <c r="O18" s="344"/>
      <c r="P18" s="744" t="s">
        <v>40</v>
      </c>
      <c r="Q18" s="776"/>
      <c r="R18" s="745"/>
      <c r="S18" s="82"/>
      <c r="T18" s="182"/>
      <c r="U18" s="537"/>
      <c r="V18" s="182">
        <f>IF('4 財政計画'!O22="","",'4 財政計画'!O22)</f>
      </c>
      <c r="W18" s="534"/>
      <c r="X18" s="182"/>
      <c r="Y18" s="784"/>
      <c r="Z18" s="785"/>
    </row>
    <row r="19" spans="2:26" ht="42" customHeight="1">
      <c r="B19" s="331"/>
      <c r="C19" s="744" t="s">
        <v>312</v>
      </c>
      <c r="D19" s="752"/>
      <c r="E19" s="753"/>
      <c r="F19" s="180">
        <f>IF(OR(G9="",G9=0),"",G19/G9)</f>
      </c>
      <c r="G19" s="181"/>
      <c r="H19" s="180">
        <f>IF(OR(I9="",I9=0),"",I19/I9)</f>
      </c>
      <c r="I19" s="181">
        <f>IF('3 収支計画'!O23="","",'3 収支計画'!O23)</f>
      </c>
      <c r="J19" s="180">
        <f>IF(OR(K9="",K9=0),"",K19/K9)</f>
      </c>
      <c r="K19" s="181"/>
      <c r="L19" s="801"/>
      <c r="M19" s="802"/>
      <c r="O19" s="344"/>
      <c r="P19" s="744" t="s">
        <v>316</v>
      </c>
      <c r="Q19" s="776"/>
      <c r="R19" s="745"/>
      <c r="S19" s="82"/>
      <c r="T19" s="182"/>
      <c r="U19" s="537"/>
      <c r="V19" s="182">
        <f>IF('4 財政計画'!O23="","",'4 財政計画'!O23)</f>
      </c>
      <c r="W19" s="534"/>
      <c r="X19" s="182"/>
      <c r="Y19" s="784"/>
      <c r="Z19" s="785"/>
    </row>
    <row r="20" spans="2:26" ht="42" customHeight="1">
      <c r="B20" s="741" t="s">
        <v>15</v>
      </c>
      <c r="C20" s="738"/>
      <c r="D20" s="738"/>
      <c r="E20" s="749"/>
      <c r="F20" s="180">
        <f>IF(OR(G9="",G9=0),"",G20/G9)</f>
      </c>
      <c r="G20" s="84">
        <f>IF(G9="","",G9-G10)</f>
      </c>
      <c r="H20" s="180">
        <f>IF(OR(I9="",I9=0),"",I20/I9)</f>
      </c>
      <c r="I20" s="80">
        <f>IF(I9="","",I9-I10)</f>
      </c>
      <c r="J20" s="180">
        <f>IF(OR(K9="",K9=0),"",K20/K9)</f>
      </c>
      <c r="K20" s="80">
        <f>IF(K9="","",K9-K10)</f>
      </c>
      <c r="L20" s="801"/>
      <c r="M20" s="802"/>
      <c r="O20" s="345"/>
      <c r="P20" s="779" t="s">
        <v>314</v>
      </c>
      <c r="Q20" s="780"/>
      <c r="R20" s="781"/>
      <c r="S20" s="82"/>
      <c r="T20" s="182"/>
      <c r="U20" s="537"/>
      <c r="V20" s="182">
        <f>IF('4 財政計画'!O24="","",'4 財政計画'!O24)</f>
      </c>
      <c r="W20" s="534"/>
      <c r="X20" s="182"/>
      <c r="Y20" s="784"/>
      <c r="Z20" s="785"/>
    </row>
    <row r="21" spans="2:26" ht="42" customHeight="1" thickBot="1">
      <c r="B21" s="741" t="s">
        <v>16</v>
      </c>
      <c r="C21" s="738"/>
      <c r="D21" s="738"/>
      <c r="E21" s="749"/>
      <c r="F21" s="180">
        <f>IF(OR(G9="",G9=0),"",G21/G9)</f>
      </c>
      <c r="G21" s="84">
        <f>IF(G9="","",G20+G16)</f>
      </c>
      <c r="H21" s="180">
        <f>IF(OR(I9="",I9=0),"",I21/I9)</f>
      </c>
      <c r="I21" s="80">
        <f>IF(I9="","",I20+I16)</f>
      </c>
      <c r="J21" s="180">
        <f>IF(OR(K9="",K9=0),"",K21/K9)</f>
      </c>
      <c r="K21" s="80">
        <f>IF(K9="","",K20+K16)</f>
      </c>
      <c r="L21" s="801"/>
      <c r="M21" s="802"/>
      <c r="O21" s="762" t="s">
        <v>41</v>
      </c>
      <c r="P21" s="763"/>
      <c r="Q21" s="763"/>
      <c r="R21" s="764"/>
      <c r="S21" s="346"/>
      <c r="T21" s="183"/>
      <c r="U21" s="538"/>
      <c r="V21" s="353">
        <f>IF('4 財政計画'!O25="","",'4 財政計画'!O25)</f>
      </c>
      <c r="W21" s="539"/>
      <c r="X21" s="183"/>
      <c r="Y21" s="784"/>
      <c r="Z21" s="785"/>
    </row>
    <row r="22" spans="2:26" ht="42" customHeight="1" thickTop="1">
      <c r="B22" s="754" t="s">
        <v>17</v>
      </c>
      <c r="C22" s="747"/>
      <c r="D22" s="747"/>
      <c r="E22" s="748"/>
      <c r="F22" s="180">
        <f>IF(OR(G9="",G9=0),"",G22/G9)</f>
      </c>
      <c r="G22" s="80">
        <f>IF(G9="","",G23+G25)</f>
      </c>
      <c r="H22" s="180">
        <f>IF(OR(I9="",I9=0),"",I22/I9)</f>
      </c>
      <c r="I22" s="80">
        <f>IF(I9="","",I23+I25)</f>
      </c>
      <c r="J22" s="180">
        <f>IF(OR(K9="",K9=0),"",K22/K9)</f>
      </c>
      <c r="K22" s="80">
        <f>IF(K9="","",K23+K25)</f>
      </c>
      <c r="L22" s="801"/>
      <c r="M22" s="802"/>
      <c r="O22" s="786" t="s">
        <v>42</v>
      </c>
      <c r="P22" s="787"/>
      <c r="Q22" s="787"/>
      <c r="R22" s="788"/>
      <c r="S22" s="347"/>
      <c r="T22" s="182">
        <f>IF(G9="","",SUM(T23:T28))</f>
      </c>
      <c r="U22" s="541"/>
      <c r="V22" s="182">
        <f>IF(I9="","",SUM(V23:V28))</f>
      </c>
      <c r="W22" s="542"/>
      <c r="X22" s="182">
        <f>IF(K9="","",SUM(X23:X28))</f>
      </c>
      <c r="Y22" s="784"/>
      <c r="Z22" s="785"/>
    </row>
    <row r="23" spans="2:26" ht="42" customHeight="1">
      <c r="B23" s="328"/>
      <c r="C23" s="746" t="s">
        <v>18</v>
      </c>
      <c r="D23" s="747"/>
      <c r="E23" s="748"/>
      <c r="F23" s="180">
        <f>IF(OR(G9="",G9=0),"",G23/G9)</f>
      </c>
      <c r="G23" s="80"/>
      <c r="H23" s="180">
        <f>IF(OR(I9="",I9=0),"",I23/I9)</f>
      </c>
      <c r="I23" s="80">
        <f>IF('3 収支計画'!O27="","",'3 収支計画'!O27)</f>
      </c>
      <c r="J23" s="180">
        <f>IF(OR(K9="",K9=0),"",K23/K9)</f>
      </c>
      <c r="K23" s="80"/>
      <c r="L23" s="801"/>
      <c r="M23" s="802"/>
      <c r="O23" s="348"/>
      <c r="P23" s="744" t="s">
        <v>43</v>
      </c>
      <c r="Q23" s="776"/>
      <c r="R23" s="745"/>
      <c r="S23" s="82">
        <f>IF(OR(G43="",G43=0),"",T23/(G43/12))</f>
      </c>
      <c r="T23" s="182"/>
      <c r="U23" s="82">
        <f>IF(OR(I43="",I43=0),"",V23/(I43/12))</f>
      </c>
      <c r="V23" s="182">
        <f>IF('4 財政計画'!O27="","",'4 財政計画'!O27)</f>
      </c>
      <c r="W23" s="82">
        <f>IF(OR(K43="",K43=0),"",X23/(K43/12))</f>
      </c>
      <c r="X23" s="182"/>
      <c r="Y23" s="784"/>
      <c r="Z23" s="785"/>
    </row>
    <row r="24" spans="2:26" ht="42" customHeight="1">
      <c r="B24" s="328"/>
      <c r="C24" s="329"/>
      <c r="D24" s="737" t="s">
        <v>76</v>
      </c>
      <c r="E24" s="749"/>
      <c r="F24" s="180">
        <f>IF(OR(G9="",G9=0),"",G24/G9)</f>
      </c>
      <c r="G24" s="80"/>
      <c r="H24" s="180">
        <f>IF(OR(I9="",I9=0),"",I24/I9)</f>
      </c>
      <c r="I24" s="80">
        <f>IF('3 収支計画'!O28="","",'3 収支計画'!O28)</f>
      </c>
      <c r="J24" s="180">
        <f>IF(OR(K9="",K9=0),"",K24/K9)</f>
      </c>
      <c r="K24" s="80"/>
      <c r="L24" s="801"/>
      <c r="M24" s="802"/>
      <c r="O24" s="348"/>
      <c r="P24" s="744" t="s">
        <v>44</v>
      </c>
      <c r="Q24" s="776"/>
      <c r="R24" s="745"/>
      <c r="S24" s="82">
        <f>IF(OR(G43="",G43=0),"",T24/(G43/12))</f>
      </c>
      <c r="T24" s="182"/>
      <c r="U24" s="82">
        <f>IF(OR(I43="",I43=0),"",V24/(I43/12))</f>
      </c>
      <c r="V24" s="182">
        <f>IF('4 財政計画'!O28="","",'4 財政計画'!O28)</f>
      </c>
      <c r="W24" s="82">
        <f>IF(OR(K43="",K43=0),"",X24/(K43/12))</f>
      </c>
      <c r="X24" s="182"/>
      <c r="Y24" s="784"/>
      <c r="Z24" s="785"/>
    </row>
    <row r="25" spans="2:26" ht="42" customHeight="1">
      <c r="B25" s="328"/>
      <c r="C25" s="746" t="s">
        <v>12</v>
      </c>
      <c r="D25" s="747"/>
      <c r="E25" s="748"/>
      <c r="F25" s="180">
        <f>IF(OR(G9="",G9=0),"",G25/G9)</f>
      </c>
      <c r="G25" s="80">
        <f>IF(G9="","",SUM(G26:G29))</f>
      </c>
      <c r="H25" s="180">
        <f>IF(OR(I9="",I9=0),"",I25/I9)</f>
      </c>
      <c r="I25" s="80">
        <f>IF(I9="","",SUM(I26:I29))</f>
      </c>
      <c r="J25" s="180">
        <f>IF(OR(K9="",K9=0),"",K25/K9)</f>
      </c>
      <c r="K25" s="80">
        <f>IF(K9="","",SUM(K26:K29))</f>
      </c>
      <c r="L25" s="801"/>
      <c r="M25" s="802"/>
      <c r="O25" s="348"/>
      <c r="P25" s="744" t="s">
        <v>45</v>
      </c>
      <c r="Q25" s="776"/>
      <c r="R25" s="745"/>
      <c r="S25" s="343"/>
      <c r="T25" s="182"/>
      <c r="U25" s="537"/>
      <c r="V25" s="182">
        <f>IF('4 財政計画'!O29="","",'4 財政計画'!O29)</f>
      </c>
      <c r="W25" s="534"/>
      <c r="X25" s="182"/>
      <c r="Y25" s="784"/>
      <c r="Z25" s="785"/>
    </row>
    <row r="26" spans="2:26" ht="42" customHeight="1">
      <c r="B26" s="328"/>
      <c r="C26" s="329"/>
      <c r="D26" s="744" t="s">
        <v>89</v>
      </c>
      <c r="E26" s="745"/>
      <c r="F26" s="180">
        <f>IF(OR(G9="",G9=0),"",G26/G9)</f>
      </c>
      <c r="G26" s="80"/>
      <c r="H26" s="180">
        <f>IF(OR(I9="",I9=0),"",I26/I9)</f>
      </c>
      <c r="I26" s="80">
        <f>IF('3 収支計画'!O30="","",'3 収支計画'!O30)</f>
      </c>
      <c r="J26" s="180">
        <f>IF(OR(K9="",K9=0),"",K26/K9)</f>
      </c>
      <c r="K26" s="80"/>
      <c r="L26" s="801"/>
      <c r="M26" s="802"/>
      <c r="O26" s="348"/>
      <c r="P26" s="779" t="s">
        <v>85</v>
      </c>
      <c r="Q26" s="780"/>
      <c r="R26" s="781"/>
      <c r="S26" s="343"/>
      <c r="T26" s="182"/>
      <c r="U26" s="537"/>
      <c r="V26" s="182">
        <f>IF('4 財政計画'!O30="","",'4 財政計画'!O30)</f>
      </c>
      <c r="W26" s="534"/>
      <c r="X26" s="182"/>
      <c r="Y26" s="784"/>
      <c r="Z26" s="785"/>
    </row>
    <row r="27" spans="2:26" ht="42" customHeight="1">
      <c r="B27" s="328"/>
      <c r="C27" s="329"/>
      <c r="D27" s="744" t="s">
        <v>19</v>
      </c>
      <c r="E27" s="745"/>
      <c r="F27" s="180">
        <f>IF(OR(G9="",G9=0),"",G27/G9)</f>
      </c>
      <c r="G27" s="80"/>
      <c r="H27" s="180">
        <f>IF(OR(I9="",I9=0),"",I27/I9)</f>
      </c>
      <c r="I27" s="80">
        <f>IF('3 収支計画'!O31="","",'3 収支計画'!O31)</f>
      </c>
      <c r="J27" s="180">
        <f>IF(OR(K9="",K9=0),"",K27/K9)</f>
      </c>
      <c r="K27" s="80"/>
      <c r="L27" s="801"/>
      <c r="M27" s="802"/>
      <c r="O27" s="349"/>
      <c r="P27" s="779" t="s">
        <v>46</v>
      </c>
      <c r="Q27" s="780"/>
      <c r="R27" s="781"/>
      <c r="S27" s="343"/>
      <c r="T27" s="182"/>
      <c r="U27" s="537"/>
      <c r="V27" s="182">
        <f>IF('4 財政計画'!O31="","",'4 財政計画'!O31)</f>
      </c>
      <c r="W27" s="534"/>
      <c r="X27" s="182"/>
      <c r="Y27" s="784"/>
      <c r="Z27" s="785"/>
    </row>
    <row r="28" spans="2:26" ht="42" customHeight="1">
      <c r="B28" s="328"/>
      <c r="C28" s="329"/>
      <c r="D28" s="744" t="s">
        <v>20</v>
      </c>
      <c r="E28" s="745"/>
      <c r="F28" s="180">
        <f>IF(OR(G9="",G9=0),"",G28/G9)</f>
      </c>
      <c r="G28" s="80"/>
      <c r="H28" s="180">
        <f>IF(OR(I9="",I9=0),"",I28/I9)</f>
      </c>
      <c r="I28" s="80">
        <f>IF('3 収支計画'!O32="","",'3 収支計画'!O32)</f>
      </c>
      <c r="J28" s="180">
        <f>IF(OR(K9="",K9=0),"",K28/K9)</f>
      </c>
      <c r="K28" s="80"/>
      <c r="L28" s="801"/>
      <c r="M28" s="802"/>
      <c r="O28" s="350"/>
      <c r="P28" s="744" t="s">
        <v>36</v>
      </c>
      <c r="Q28" s="776"/>
      <c r="R28" s="745"/>
      <c r="S28" s="343"/>
      <c r="T28" s="182"/>
      <c r="U28" s="537"/>
      <c r="V28" s="182">
        <f>IF('4 財政計画'!O32="","",'4 財政計画'!O32)</f>
      </c>
      <c r="W28" s="534"/>
      <c r="X28" s="182"/>
      <c r="Y28" s="784"/>
      <c r="Z28" s="785"/>
    </row>
    <row r="29" spans="2:26" ht="42" customHeight="1">
      <c r="B29" s="328"/>
      <c r="C29" s="329"/>
      <c r="D29" s="744" t="s">
        <v>74</v>
      </c>
      <c r="E29" s="745"/>
      <c r="F29" s="180">
        <f>IF(OR(G9="",G9=0),"",G29/G9)</f>
      </c>
      <c r="G29" s="80"/>
      <c r="H29" s="180">
        <f>IF(OR(I9="",I9=0),"",I29/I9)</f>
      </c>
      <c r="I29" s="80">
        <f>IF('3 収支計画'!O33="","",'3 収支計画'!O33)</f>
      </c>
      <c r="J29" s="180">
        <f>IF(OR(K9="",K9=0),"",K29/K9)</f>
      </c>
      <c r="K29" s="80"/>
      <c r="L29" s="801"/>
      <c r="M29" s="802"/>
      <c r="O29" s="768" t="s">
        <v>47</v>
      </c>
      <c r="P29" s="769"/>
      <c r="Q29" s="769"/>
      <c r="R29" s="751"/>
      <c r="S29" s="351"/>
      <c r="T29" s="184"/>
      <c r="U29" s="544"/>
      <c r="V29" s="182">
        <f>IF('4 財政計画'!O33="","",'4 財政計画'!O33)</f>
      </c>
      <c r="W29" s="545"/>
      <c r="X29" s="184"/>
      <c r="Y29" s="784"/>
      <c r="Z29" s="785"/>
    </row>
    <row r="30" spans="2:26" ht="42" customHeight="1">
      <c r="B30" s="741" t="s">
        <v>21</v>
      </c>
      <c r="C30" s="738"/>
      <c r="D30" s="738"/>
      <c r="E30" s="749"/>
      <c r="F30" s="180">
        <f>IF(OR(G9="",G9=0),"",G30/G9)</f>
      </c>
      <c r="G30" s="80">
        <f>IF(G9="","",G20-G22)</f>
      </c>
      <c r="H30" s="180">
        <f>IF(OR(I9="",I9=0),"",I30/I9)</f>
      </c>
      <c r="I30" s="80">
        <f>IF(I9="","",I20-I22)</f>
      </c>
      <c r="J30" s="180">
        <f>IF(OR(K9="",K9=0),"",K30/K9)</f>
      </c>
      <c r="K30" s="80">
        <f>IF(K9="","",K20-K22)</f>
      </c>
      <c r="L30" s="801"/>
      <c r="M30" s="802"/>
      <c r="O30" s="348"/>
      <c r="P30" s="779" t="s">
        <v>48</v>
      </c>
      <c r="Q30" s="780"/>
      <c r="R30" s="781"/>
      <c r="S30" s="343"/>
      <c r="T30" s="182"/>
      <c r="U30" s="537"/>
      <c r="V30" s="182">
        <f>IF('4 財政計画'!O34="","",'4 財政計画'!O34)</f>
      </c>
      <c r="W30" s="534"/>
      <c r="X30" s="182"/>
      <c r="Y30" s="784"/>
      <c r="Z30" s="785"/>
    </row>
    <row r="31" spans="2:26" ht="42" customHeight="1">
      <c r="B31" s="741" t="s">
        <v>22</v>
      </c>
      <c r="C31" s="738"/>
      <c r="D31" s="738"/>
      <c r="E31" s="749"/>
      <c r="F31" s="180">
        <f>IF(OR(G9="",G9=0),"",G31/G9)</f>
      </c>
      <c r="G31" s="80"/>
      <c r="H31" s="180">
        <f>IF(OR(I9="",I9=0),"",I31/I9)</f>
      </c>
      <c r="I31" s="80">
        <f>IF('3 収支計画'!O35="","",'3 収支計画'!O35)</f>
      </c>
      <c r="J31" s="180">
        <f>IF(OR(K9="",K9=0),"",K31/K9)</f>
      </c>
      <c r="K31" s="80"/>
      <c r="L31" s="801"/>
      <c r="M31" s="802"/>
      <c r="O31" s="352"/>
      <c r="P31" s="790" t="s">
        <v>49</v>
      </c>
      <c r="Q31" s="791"/>
      <c r="R31" s="792"/>
      <c r="S31" s="343"/>
      <c r="T31" s="182"/>
      <c r="U31" s="537"/>
      <c r="V31" s="182">
        <f>IF('4 財政計画'!O35="","",'4 財政計画'!O35)</f>
      </c>
      <c r="W31" s="534"/>
      <c r="X31" s="182"/>
      <c r="Y31" s="784"/>
      <c r="Z31" s="785"/>
    </row>
    <row r="32" spans="2:26" ht="42" customHeight="1">
      <c r="B32" s="741" t="s">
        <v>23</v>
      </c>
      <c r="C32" s="738"/>
      <c r="D32" s="738"/>
      <c r="E32" s="749"/>
      <c r="F32" s="180">
        <f>IF(OR(G9="",G9=0),"",G32/G9)</f>
      </c>
      <c r="G32" s="80"/>
      <c r="H32" s="180">
        <f>IF(OR(I9="",I9=0),"",I32/I9)</f>
      </c>
      <c r="I32" s="80">
        <f>IF('3 収支計画'!O36="","",'3 収支計画'!O36)</f>
      </c>
      <c r="J32" s="180">
        <f>IF(OR(K9="",K9=0),"",K32/K9)</f>
      </c>
      <c r="K32" s="80"/>
      <c r="L32" s="801"/>
      <c r="M32" s="802"/>
      <c r="O32" s="789" t="s">
        <v>50</v>
      </c>
      <c r="P32" s="776"/>
      <c r="Q32" s="776"/>
      <c r="R32" s="745"/>
      <c r="S32" s="343"/>
      <c r="T32" s="182"/>
      <c r="U32" s="537"/>
      <c r="V32" s="182">
        <f>IF('4 財政計画'!O36="","",'4 財政計画'!O36)</f>
      </c>
      <c r="W32" s="534"/>
      <c r="X32" s="182"/>
      <c r="Y32" s="784"/>
      <c r="Z32" s="785"/>
    </row>
    <row r="33" spans="2:26" ht="42" customHeight="1">
      <c r="B33" s="741" t="s">
        <v>24</v>
      </c>
      <c r="C33" s="738"/>
      <c r="D33" s="738"/>
      <c r="E33" s="749"/>
      <c r="F33" s="180">
        <f>IF(OR(G9="",G9=0),"",G33/G9)</f>
      </c>
      <c r="G33" s="80"/>
      <c r="H33" s="180">
        <f>IF(OR(I9="",I9=0),"",I33/I9)</f>
      </c>
      <c r="I33" s="80">
        <f>IF('3 収支計画'!O37="","",'3 収支計画'!O37)</f>
      </c>
      <c r="J33" s="180">
        <f>IF(OR(K9="",K9=0),"",K33/K9)</f>
      </c>
      <c r="K33" s="80"/>
      <c r="L33" s="801"/>
      <c r="M33" s="802"/>
      <c r="O33" s="789" t="s">
        <v>51</v>
      </c>
      <c r="P33" s="776"/>
      <c r="Q33" s="776"/>
      <c r="R33" s="745"/>
      <c r="S33" s="351"/>
      <c r="T33" s="184"/>
      <c r="U33" s="544"/>
      <c r="V33" s="182">
        <f>IF('4 財政計画'!O37="","",'4 財政計画'!O37)</f>
      </c>
      <c r="W33" s="545"/>
      <c r="X33" s="184"/>
      <c r="Y33" s="784"/>
      <c r="Z33" s="785"/>
    </row>
    <row r="34" spans="2:26" ht="42" customHeight="1" thickBot="1">
      <c r="B34" s="741" t="s">
        <v>25</v>
      </c>
      <c r="C34" s="738"/>
      <c r="D34" s="738"/>
      <c r="E34" s="749"/>
      <c r="F34" s="180">
        <f>IF(OR(G9="",G9=0),"",G34/G9)</f>
      </c>
      <c r="G34" s="80">
        <f>IF(G9="","",G30-G31+G32+G33)</f>
      </c>
      <c r="H34" s="180">
        <f>IF(OR(I9="",I9=0),"",I34/I9)</f>
      </c>
      <c r="I34" s="80">
        <f>IF(I9="","",I30-I31+I32+I33)</f>
      </c>
      <c r="J34" s="180">
        <f>IF(OR(K9="",K9=0),"",K34/K9)</f>
      </c>
      <c r="K34" s="80">
        <f>IF(K9="","",K30-K31+K32+K33)</f>
      </c>
      <c r="L34" s="801"/>
      <c r="M34" s="802"/>
      <c r="O34" s="762" t="s">
        <v>52</v>
      </c>
      <c r="P34" s="763"/>
      <c r="Q34" s="763"/>
      <c r="R34" s="764"/>
      <c r="S34" s="346"/>
      <c r="T34" s="353">
        <f>IF(G9="","",T22+T29+T32)</f>
      </c>
      <c r="U34" s="538"/>
      <c r="V34" s="353">
        <f>IF(I9="","",V22+V29+V32)</f>
      </c>
      <c r="W34" s="539"/>
      <c r="X34" s="353">
        <f>IF(K9="","",X22+X29+X32)</f>
      </c>
      <c r="Y34" s="784"/>
      <c r="Z34" s="785"/>
    </row>
    <row r="35" spans="2:26" ht="42" customHeight="1" thickTop="1">
      <c r="B35" s="741" t="s">
        <v>16</v>
      </c>
      <c r="C35" s="738"/>
      <c r="D35" s="738"/>
      <c r="E35" s="749"/>
      <c r="F35" s="180">
        <f>IF(OR(G9="",G9=0),"",G35/G9)</f>
      </c>
      <c r="G35" s="80">
        <f>IF(G9="","",G34+G39)</f>
      </c>
      <c r="H35" s="180">
        <f>IF(OR(I9="",I9=0),"",I35/I9)</f>
      </c>
      <c r="I35" s="80">
        <f>IF(I9="","",I34+I39)</f>
      </c>
      <c r="J35" s="180">
        <f>IF(OR(K9="",K9=0),"",K35/K9)</f>
      </c>
      <c r="K35" s="80">
        <f>IF(K9="","",K34+K39)</f>
      </c>
      <c r="L35" s="801"/>
      <c r="M35" s="802"/>
      <c r="O35" s="798" t="s">
        <v>53</v>
      </c>
      <c r="P35" s="799"/>
      <c r="Q35" s="799"/>
      <c r="R35" s="800"/>
      <c r="S35" s="82">
        <f>IF(OR(G9="",G9=0),"",T35/(G9/12))</f>
      </c>
      <c r="T35" s="185"/>
      <c r="U35" s="82">
        <f>IF(OR(I9="",I9=0),"",V35/(I9/12))</f>
      </c>
      <c r="V35" s="182">
        <f>IF('4 財政計画'!O39="","",'4 財政計画'!O39)</f>
      </c>
      <c r="W35" s="82">
        <f>IF(OR($K$9="",$K$9=0),"",X35/$K$9/12)</f>
      </c>
      <c r="X35" s="476"/>
      <c r="Y35" s="784"/>
      <c r="Z35" s="785"/>
    </row>
    <row r="36" spans="2:26" ht="42" customHeight="1" thickBot="1">
      <c r="B36" s="741" t="s">
        <v>26</v>
      </c>
      <c r="C36" s="738"/>
      <c r="D36" s="738"/>
      <c r="E36" s="749"/>
      <c r="F36" s="180">
        <f>IF(OR(G9="",G9=0),"",G36/G9)</f>
      </c>
      <c r="G36" s="80"/>
      <c r="H36" s="180">
        <f>IF(OR(I9="",I9=0),"",I36/I9)</f>
      </c>
      <c r="I36" s="80">
        <f>IF('3 収支計画'!O40="","",'3 収支計画'!O40)</f>
      </c>
      <c r="J36" s="180">
        <f>IF(OR(K9="",K9=0),"",K36/K9)</f>
      </c>
      <c r="K36" s="80"/>
      <c r="L36" s="801"/>
      <c r="M36" s="802"/>
      <c r="O36" s="793" t="s">
        <v>54</v>
      </c>
      <c r="P36" s="794"/>
      <c r="Q36" s="794"/>
      <c r="R36" s="795"/>
      <c r="S36" s="83">
        <f>IF(OR(G9="",G9=0),"",T36/(G9/12))</f>
      </c>
      <c r="T36" s="186"/>
      <c r="U36" s="83">
        <f>IF(OR(I9="",I9=0),"",V36/(I9/12))</f>
      </c>
      <c r="V36" s="546">
        <f>IF('4 財政計画'!O40="","",'4 財政計画'!O40)</f>
      </c>
      <c r="W36" s="83">
        <f>IF(OR($K$9="",$K$9=0),"",X36/$K$9/12)</f>
      </c>
      <c r="X36" s="477"/>
      <c r="Y36" s="809"/>
      <c r="Z36" s="810"/>
    </row>
    <row r="37" spans="2:26" ht="42" customHeight="1">
      <c r="B37" s="741" t="s">
        <v>27</v>
      </c>
      <c r="C37" s="738"/>
      <c r="D37" s="738"/>
      <c r="E37" s="749"/>
      <c r="F37" s="180">
        <f>IF(OR(G9="",G9=0),"",G37/G9)</f>
      </c>
      <c r="G37" s="80"/>
      <c r="H37" s="180">
        <f>IF(OR(I9="",I9=0),"",I37/I9)</f>
      </c>
      <c r="I37" s="80">
        <f>IF('3 収支計画'!O41="","",'3 収支計画'!O41)</f>
      </c>
      <c r="J37" s="180">
        <f>IF(OR(K9="",K9=0),"",K37/K9)</f>
      </c>
      <c r="K37" s="80"/>
      <c r="L37" s="801"/>
      <c r="M37" s="802"/>
      <c r="O37" s="354" t="s">
        <v>55</v>
      </c>
      <c r="P37" s="354"/>
      <c r="Q37" s="355"/>
      <c r="R37" s="355"/>
      <c r="S37" s="355"/>
      <c r="T37" s="356"/>
      <c r="U37" s="355"/>
      <c r="V37" s="357"/>
      <c r="W37" s="355"/>
      <c r="X37" s="355"/>
      <c r="Y37" s="355"/>
      <c r="Z37" s="257"/>
    </row>
    <row r="38" spans="2:26" ht="42" customHeight="1">
      <c r="B38" s="741" t="s">
        <v>28</v>
      </c>
      <c r="C38" s="738"/>
      <c r="D38" s="738"/>
      <c r="E38" s="749"/>
      <c r="F38" s="180">
        <f>IF(OR(G9="",G9=0),"",G38/G9)</f>
      </c>
      <c r="G38" s="80">
        <f>IF(G9="","",G34+G36-G37)</f>
      </c>
      <c r="H38" s="180">
        <f>IF(OR(I9="",I9=0),"",I38/I9)</f>
      </c>
      <c r="I38" s="80">
        <f>IF(I9="","",I34+I36-I37)</f>
      </c>
      <c r="J38" s="180">
        <f>IF(OR(K9="",K9=0),"",K38/K9)</f>
      </c>
      <c r="K38" s="80">
        <f>IF(K9="","",K34+K36-K37)</f>
      </c>
      <c r="L38" s="801"/>
      <c r="M38" s="802"/>
      <c r="O38" s="354"/>
      <c r="P38" s="354"/>
      <c r="Q38" s="355"/>
      <c r="R38" s="355"/>
      <c r="S38" s="355"/>
      <c r="T38" s="356"/>
      <c r="U38" s="355"/>
      <c r="V38" s="357"/>
      <c r="W38" s="355"/>
      <c r="X38" s="355"/>
      <c r="Y38" s="355"/>
      <c r="Z38" s="257"/>
    </row>
    <row r="39" spans="2:26" ht="45.75" customHeight="1" thickBot="1">
      <c r="B39" s="762" t="s">
        <v>311</v>
      </c>
      <c r="C39" s="763"/>
      <c r="D39" s="763"/>
      <c r="E39" s="764"/>
      <c r="F39" s="180">
        <f>IF(OR(G9="",G9=0),"",G39/G9)</f>
      </c>
      <c r="G39" s="81">
        <f>IF(G9="","",G16+G26)</f>
      </c>
      <c r="H39" s="180">
        <f>IF(OR(I9="",I9=0),"",I39/I9)</f>
      </c>
      <c r="I39" s="81">
        <f>IF(I9="","",I16+I26)</f>
      </c>
      <c r="J39" s="180">
        <f>IF(OR(K9="",K9=0),"",K39/K9)</f>
      </c>
      <c r="K39" s="81">
        <f>IF(K9="","",K16+K26)</f>
      </c>
      <c r="L39" s="801"/>
      <c r="M39" s="802"/>
      <c r="O39" s="358"/>
      <c r="P39" s="314"/>
      <c r="Q39" s="314"/>
      <c r="R39" s="314"/>
      <c r="S39" s="312"/>
      <c r="T39" s="359"/>
      <c r="U39" s="314"/>
      <c r="V39" s="359"/>
      <c r="W39" s="314"/>
      <c r="X39" s="359"/>
      <c r="Y39" s="359"/>
      <c r="Z39" s="314"/>
    </row>
    <row r="40" spans="2:26" ht="42" customHeight="1" thickBot="1" thickTop="1">
      <c r="B40" s="755" t="s">
        <v>29</v>
      </c>
      <c r="C40" s="756"/>
      <c r="D40" s="756"/>
      <c r="E40" s="757"/>
      <c r="F40" s="758"/>
      <c r="G40" s="759"/>
      <c r="H40" s="758">
        <f>IF('3 収支計画'!O44="","",'3 収支計画'!O44)</f>
      </c>
      <c r="I40" s="759"/>
      <c r="J40" s="760"/>
      <c r="K40" s="761"/>
      <c r="L40" s="807"/>
      <c r="M40" s="808"/>
      <c r="O40" s="360"/>
      <c r="P40" s="360"/>
      <c r="Q40" s="360"/>
      <c r="R40" s="360"/>
      <c r="S40" s="361"/>
      <c r="T40" s="250"/>
      <c r="U40" s="360"/>
      <c r="V40" s="362"/>
      <c r="W40" s="360"/>
      <c r="X40" s="360"/>
      <c r="Y40" s="360"/>
      <c r="Z40" s="360"/>
    </row>
    <row r="41" spans="2:26" ht="42" customHeight="1">
      <c r="B41" s="1" t="s">
        <v>88</v>
      </c>
      <c r="C41" s="1"/>
      <c r="D41" s="332"/>
      <c r="E41" s="332"/>
      <c r="F41" s="332"/>
      <c r="G41" s="333"/>
      <c r="H41" s="332"/>
      <c r="I41" s="334"/>
      <c r="J41" s="332"/>
      <c r="K41" s="332"/>
      <c r="L41" s="335"/>
      <c r="M41" s="252"/>
      <c r="O41" s="360"/>
      <c r="P41" s="360"/>
      <c r="Q41" s="360"/>
      <c r="R41" s="360"/>
      <c r="S41" s="361"/>
      <c r="T41" s="250"/>
      <c r="U41" s="360"/>
      <c r="V41" s="363"/>
      <c r="W41" s="360"/>
      <c r="X41" s="360"/>
      <c r="Y41" s="360"/>
      <c r="Z41" s="360"/>
    </row>
    <row r="42" spans="2:13" ht="42" customHeight="1">
      <c r="B42" s="354"/>
      <c r="C42" s="354"/>
      <c r="D42" s="355"/>
      <c r="E42" s="355"/>
      <c r="F42" s="355"/>
      <c r="G42" s="356"/>
      <c r="H42" s="355"/>
      <c r="I42" s="357"/>
      <c r="J42" s="355"/>
      <c r="K42" s="355"/>
      <c r="L42" s="355"/>
      <c r="M42" s="257"/>
    </row>
    <row r="43" spans="2:26" s="360" customFormat="1" ht="34.5" customHeight="1">
      <c r="B43" s="358" t="s">
        <v>289</v>
      </c>
      <c r="C43" s="314"/>
      <c r="D43" s="314"/>
      <c r="E43" s="314"/>
      <c r="F43" s="312"/>
      <c r="G43" s="359">
        <f>SUM(G11:G13)</f>
        <v>0</v>
      </c>
      <c r="H43" s="314"/>
      <c r="I43" s="359">
        <f>SUM(I11:I13)</f>
        <v>0</v>
      </c>
      <c r="J43" s="314"/>
      <c r="K43" s="359">
        <f>SUM(K11:K13)</f>
        <v>0</v>
      </c>
      <c r="L43" s="359"/>
      <c r="M43" s="314"/>
      <c r="O43" s="246"/>
      <c r="P43" s="246"/>
      <c r="Q43" s="246"/>
      <c r="R43" s="246"/>
      <c r="S43" s="277"/>
      <c r="T43" s="302"/>
      <c r="U43" s="246"/>
      <c r="V43" s="364"/>
      <c r="W43" s="246"/>
      <c r="X43" s="246"/>
      <c r="Y43" s="246"/>
      <c r="Z43" s="246"/>
    </row>
    <row r="44" spans="6:26" s="360" customFormat="1" ht="27" customHeight="1">
      <c r="F44" s="361"/>
      <c r="G44" s="250"/>
      <c r="I44" s="362"/>
      <c r="O44" s="246"/>
      <c r="P44" s="246"/>
      <c r="Q44" s="246"/>
      <c r="R44" s="246"/>
      <c r="S44" s="277"/>
      <c r="T44" s="302"/>
      <c r="U44" s="246"/>
      <c r="V44" s="364"/>
      <c r="W44" s="246"/>
      <c r="X44" s="246"/>
      <c r="Y44" s="246"/>
      <c r="Z44" s="246"/>
    </row>
    <row r="45" spans="6:26" s="360" customFormat="1" ht="27" customHeight="1">
      <c r="F45" s="361"/>
      <c r="G45" s="250"/>
      <c r="I45" s="363"/>
      <c r="O45" s="246"/>
      <c r="P45" s="246"/>
      <c r="Q45" s="246"/>
      <c r="R45" s="246"/>
      <c r="S45" s="277"/>
      <c r="T45" s="302"/>
      <c r="U45" s="246"/>
      <c r="V45" s="364"/>
      <c r="W45" s="246"/>
      <c r="X45" s="246"/>
      <c r="Y45" s="246"/>
      <c r="Z45" s="246"/>
    </row>
    <row r="46" spans="6:26" s="360" customFormat="1" ht="27" customHeight="1">
      <c r="F46" s="361"/>
      <c r="G46" s="250"/>
      <c r="I46" s="363"/>
      <c r="O46" s="246"/>
      <c r="P46" s="246"/>
      <c r="Q46" s="246"/>
      <c r="R46" s="246"/>
      <c r="S46" s="277"/>
      <c r="T46" s="302"/>
      <c r="U46" s="246"/>
      <c r="V46" s="364"/>
      <c r="W46" s="246"/>
      <c r="X46" s="246"/>
      <c r="Y46" s="246"/>
      <c r="Z46" s="246"/>
    </row>
    <row r="47" ht="27" customHeight="1"/>
  </sheetData>
  <sheetProtection/>
  <mergeCells count="131">
    <mergeCell ref="B3:M3"/>
    <mergeCell ref="B4:M4"/>
    <mergeCell ref="B5:M5"/>
    <mergeCell ref="L8:M8"/>
    <mergeCell ref="B9:E9"/>
    <mergeCell ref="L9:M9"/>
    <mergeCell ref="L10:M10"/>
    <mergeCell ref="C11:E11"/>
    <mergeCell ref="L11:M11"/>
    <mergeCell ref="C12:E12"/>
    <mergeCell ref="L12:M12"/>
    <mergeCell ref="C13:E13"/>
    <mergeCell ref="L13:M13"/>
    <mergeCell ref="C14:E14"/>
    <mergeCell ref="L14:M14"/>
    <mergeCell ref="C15:E15"/>
    <mergeCell ref="L15:M15"/>
    <mergeCell ref="D16:E16"/>
    <mergeCell ref="L16:M16"/>
    <mergeCell ref="D17:E17"/>
    <mergeCell ref="L17:M17"/>
    <mergeCell ref="D18:E18"/>
    <mergeCell ref="L18:M18"/>
    <mergeCell ref="C19:E19"/>
    <mergeCell ref="L19:M19"/>
    <mergeCell ref="B20:E20"/>
    <mergeCell ref="L20:M20"/>
    <mergeCell ref="B21:E21"/>
    <mergeCell ref="L21:M21"/>
    <mergeCell ref="B22:E22"/>
    <mergeCell ref="L22:M22"/>
    <mergeCell ref="C23:E23"/>
    <mergeCell ref="L23:M23"/>
    <mergeCell ref="D24:E24"/>
    <mergeCell ref="L24:M24"/>
    <mergeCell ref="C25:E25"/>
    <mergeCell ref="L25:M25"/>
    <mergeCell ref="D26:E26"/>
    <mergeCell ref="L26:M26"/>
    <mergeCell ref="D27:E27"/>
    <mergeCell ref="L27:M27"/>
    <mergeCell ref="D28:E28"/>
    <mergeCell ref="L28:M28"/>
    <mergeCell ref="D29:E29"/>
    <mergeCell ref="L29:M29"/>
    <mergeCell ref="B30:E30"/>
    <mergeCell ref="L30:M30"/>
    <mergeCell ref="B31:E31"/>
    <mergeCell ref="L31:M31"/>
    <mergeCell ref="B32:E32"/>
    <mergeCell ref="L32:M32"/>
    <mergeCell ref="B33:E33"/>
    <mergeCell ref="L33:M33"/>
    <mergeCell ref="B34:E34"/>
    <mergeCell ref="L34:M34"/>
    <mergeCell ref="B35:E35"/>
    <mergeCell ref="L35:M35"/>
    <mergeCell ref="B36:E36"/>
    <mergeCell ref="L36:M36"/>
    <mergeCell ref="B37:E37"/>
    <mergeCell ref="L37:M37"/>
    <mergeCell ref="B38:E38"/>
    <mergeCell ref="L38:M38"/>
    <mergeCell ref="B39:E39"/>
    <mergeCell ref="L39:M39"/>
    <mergeCell ref="B40:E40"/>
    <mergeCell ref="F40:G40"/>
    <mergeCell ref="H40:I40"/>
    <mergeCell ref="J40:K40"/>
    <mergeCell ref="L40:M40"/>
    <mergeCell ref="O3:Z3"/>
    <mergeCell ref="O4:Z4"/>
    <mergeCell ref="O5:Z5"/>
    <mergeCell ref="O8:R8"/>
    <mergeCell ref="Y8:Z8"/>
    <mergeCell ref="O9:R9"/>
    <mergeCell ref="Y9:Z9"/>
    <mergeCell ref="P10:R10"/>
    <mergeCell ref="Y10:Z10"/>
    <mergeCell ref="P11:R11"/>
    <mergeCell ref="Y11:Z11"/>
    <mergeCell ref="P12:R12"/>
    <mergeCell ref="Y12:Z12"/>
    <mergeCell ref="P13:R13"/>
    <mergeCell ref="Y13:Z13"/>
    <mergeCell ref="P14:R14"/>
    <mergeCell ref="Y14:Z14"/>
    <mergeCell ref="O15:R15"/>
    <mergeCell ref="Y15:Z15"/>
    <mergeCell ref="P16:R16"/>
    <mergeCell ref="Y16:Z16"/>
    <mergeCell ref="P17:R17"/>
    <mergeCell ref="Y17:Z17"/>
    <mergeCell ref="P18:R18"/>
    <mergeCell ref="Y18:Z18"/>
    <mergeCell ref="P19:R19"/>
    <mergeCell ref="Y19:Z19"/>
    <mergeCell ref="P20:R20"/>
    <mergeCell ref="Y20:Z20"/>
    <mergeCell ref="O21:R21"/>
    <mergeCell ref="Y21:Z21"/>
    <mergeCell ref="O22:R22"/>
    <mergeCell ref="Y22:Z22"/>
    <mergeCell ref="P23:R23"/>
    <mergeCell ref="Y23:Z23"/>
    <mergeCell ref="P24:R24"/>
    <mergeCell ref="Y24:Z24"/>
    <mergeCell ref="P25:R25"/>
    <mergeCell ref="Y25:Z25"/>
    <mergeCell ref="P26:R26"/>
    <mergeCell ref="Y26:Z26"/>
    <mergeCell ref="P27:R27"/>
    <mergeCell ref="Y27:Z27"/>
    <mergeCell ref="P28:R28"/>
    <mergeCell ref="Y28:Z28"/>
    <mergeCell ref="O29:R29"/>
    <mergeCell ref="Y29:Z29"/>
    <mergeCell ref="P30:R30"/>
    <mergeCell ref="Y30:Z30"/>
    <mergeCell ref="P31:R31"/>
    <mergeCell ref="Y31:Z31"/>
    <mergeCell ref="O32:R32"/>
    <mergeCell ref="Y32:Z32"/>
    <mergeCell ref="O33:R33"/>
    <mergeCell ref="Y33:Z33"/>
    <mergeCell ref="O34:R34"/>
    <mergeCell ref="Y34:Z34"/>
    <mergeCell ref="O35:R35"/>
    <mergeCell ref="Y35:Z35"/>
    <mergeCell ref="O36:R36"/>
    <mergeCell ref="Y36:Z36"/>
  </mergeCells>
  <printOptions/>
  <pageMargins left="0.7874015748031497" right="0.3937007874015748" top="0.7874015748031497" bottom="0.5905511811023623" header="0.5118110236220472" footer="0.5118110236220472"/>
  <pageSetup horizontalDpi="300" verticalDpi="300" orientation="portrait" paperSize="9" scale="44" r:id="rId3"/>
  <headerFooter scaleWithDoc="0">
    <oddFooter>&amp;R
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経営改善計画書（簡易版）</dc:subject>
  <dc:creator/>
  <cp:keywords/>
  <dc:description/>
  <cp:lastModifiedBy/>
  <dcterms:created xsi:type="dcterms:W3CDTF">2021-10-04T06:44:55Z</dcterms:created>
  <dcterms:modified xsi:type="dcterms:W3CDTF">2021-10-04T06:45:26Z</dcterms:modified>
  <cp:category/>
  <cp:version/>
  <cp:contentType/>
  <cp:contentStatus/>
</cp:coreProperties>
</file>