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1250" tabRatio="931" activeTab="0"/>
  </bookViews>
  <sheets>
    <sheet name="表紙" sheetId="1" r:id="rId1"/>
    <sheet name="１　はじめに" sheetId="2" r:id="rId2"/>
    <sheet name="前回計画実施状況" sheetId="3" r:id="rId3"/>
    <sheet name="２　経営理念" sheetId="4" r:id="rId4"/>
    <sheet name="３　事業概況" sheetId="5" r:id="rId5"/>
    <sheet name="３　事業概況（２）" sheetId="6" r:id="rId6"/>
    <sheet name="３　事業概況（３）グループ概要" sheetId="7" r:id="rId7"/>
    <sheet name="４　SWOT分析 " sheetId="8" r:id="rId8"/>
    <sheet name="４　（２）課題と改善方向性" sheetId="9" r:id="rId9"/>
    <sheet name="５　改善骨子 " sheetId="10" r:id="rId10"/>
    <sheet name="改善骨子２" sheetId="11" r:id="rId11"/>
    <sheet name="６　金融機関への要請" sheetId="12" r:id="rId12"/>
    <sheet name="７　売上計画" sheetId="13" r:id="rId13"/>
    <sheet name="８　変動費計画 " sheetId="14" r:id="rId14"/>
    <sheet name="９　固定費計画" sheetId="15" r:id="rId15"/>
    <sheet name="１０　財政改善計画" sheetId="16" r:id="rId16"/>
    <sheet name="１１　組織計画" sheetId="17" r:id="rId17"/>
    <sheet name="１２　行動計画表" sheetId="18" r:id="rId18"/>
    <sheet name="１３　中期収支計画" sheetId="19" r:id="rId19"/>
    <sheet name="１４　月次収支" sheetId="20" r:id="rId20"/>
    <sheet name=" １５　中期財政計画" sheetId="21" r:id="rId21"/>
    <sheet name="１６　キャッシュフロー計画" sheetId="22" r:id="rId22"/>
    <sheet name="１７　資金繰り計画" sheetId="23" r:id="rId23"/>
  </sheets>
  <definedNames>
    <definedName name="_xlnm.Print_Area" localSheetId="20">' １５　中期財政計画'!$A$4:$P$37</definedName>
    <definedName name="_xlnm.Print_Area" localSheetId="15">'１０　財政改善計画'!$A$1:$P$25</definedName>
    <definedName name="_xlnm.Print_Area" localSheetId="16">'１１　組織計画'!$A$1:$N$37</definedName>
    <definedName name="_xlnm.Print_Area" localSheetId="17">'１２　行動計画表'!$A$1:$K$21</definedName>
    <definedName name="_xlnm.Print_Area" localSheetId="18">'１３　中期収支計画'!$B$4:$S$41</definedName>
    <definedName name="_xlnm.Print_Area" localSheetId="19">'１４　月次収支'!$A$1:$AC$39</definedName>
    <definedName name="_xlnm.Print_Area" localSheetId="21">'１６　キャッシュフロー計画'!$A$1:$H$35</definedName>
    <definedName name="_xlnm.Print_Area" localSheetId="22">'１７　資金繰り計画'!$A$1:$Q$30</definedName>
    <definedName name="_xlnm.Print_Area" localSheetId="4">'３　事業概況'!$A$1:$K$24</definedName>
    <definedName name="_xlnm.Print_Area" localSheetId="5">'３　事業概況（２）'!$A$1:$R$37</definedName>
    <definedName name="_xlnm.Print_Area" localSheetId="6">'３　事業概況（３）グループ概要'!$B$1:$F$15</definedName>
    <definedName name="_xlnm.Print_Area" localSheetId="8">'４　（２）課題と改善方向性'!$B$1:$L$25</definedName>
    <definedName name="_xlnm.Print_Area" localSheetId="7">'４　SWOT分析 '!$A$1:$E$11</definedName>
    <definedName name="_xlnm.Print_Area" localSheetId="9">'５　改善骨子 '!$A$1:$K$40</definedName>
    <definedName name="_xlnm.Print_Area" localSheetId="11">'６　金融機関への要請'!$A$1:$V$28</definedName>
    <definedName name="_xlnm.Print_Area" localSheetId="12">'７　売上計画'!$B$1:$O$31</definedName>
    <definedName name="_xlnm.Print_Area" localSheetId="13">'８　変動費計画 '!$B$1:$Q$36</definedName>
    <definedName name="_xlnm.Print_Area" localSheetId="14">'９　固定費計画'!$B$1:$O$35</definedName>
    <definedName name="_xlnm.Print_Area" localSheetId="10">'改善骨子２'!$B$2:$Q$43</definedName>
    <definedName name="_xlnm.Print_Area" localSheetId="2">'前回計画実施状況'!$A$1:$J$40</definedName>
    <definedName name="_xlnm.Print_Area" localSheetId="0">'表紙'!$A$1:$O$36</definedName>
    <definedName name="Print_Area１" localSheetId="10">#REF!</definedName>
    <definedName name="Print_Area１">#REF!</definedName>
    <definedName name="Print_Area２" localSheetId="13">#REF!</definedName>
    <definedName name="Print_Area２" localSheetId="10">#REF!</definedName>
    <definedName name="Print_Area２">#REF!</definedName>
    <definedName name="Print_Area３" localSheetId="13">#REF!</definedName>
    <definedName name="Print_Area３" localSheetId="10">#REF!</definedName>
    <definedName name="Print_Area３">#REF!</definedName>
    <definedName name="Print_Area４" localSheetId="13">#REF!</definedName>
    <definedName name="Print_Area４" localSheetId="10">#REF!</definedName>
    <definedName name="Print_Area４">#REF!</definedName>
    <definedName name="_xlnm.Print_Titles" localSheetId="19">'１４　月次収支'!$A:$B</definedName>
  </definedNames>
  <calcPr fullCalcOnLoad="1"/>
</workbook>
</file>

<file path=xl/sharedStrings.xml><?xml version="1.0" encoding="utf-8"?>
<sst xmlns="http://schemas.openxmlformats.org/spreadsheetml/2006/main" count="556" uniqueCount="312">
  <si>
    <t>（単位：百万円）</t>
  </si>
  <si>
    <t>責任者</t>
  </si>
  <si>
    <t>合計</t>
  </si>
  <si>
    <t>算出根拠</t>
  </si>
  <si>
    <t>改善項目</t>
  </si>
  <si>
    <t xml:space="preserve"> </t>
  </si>
  <si>
    <t xml:space="preserve"> </t>
  </si>
  <si>
    <t>（百万円）</t>
  </si>
  <si>
    <t>　　①中期計画</t>
  </si>
  <si>
    <t>【変動費計画】</t>
  </si>
  <si>
    <t>【固定費計画】</t>
  </si>
  <si>
    <t>具体策</t>
  </si>
  <si>
    <t>目標水準</t>
  </si>
  <si>
    <t>売上高</t>
  </si>
  <si>
    <t>売上原価</t>
  </si>
  <si>
    <t>売上総利益</t>
  </si>
  <si>
    <t>販管費</t>
  </si>
  <si>
    <t>営業利益</t>
  </si>
  <si>
    <t>経常利益</t>
  </si>
  <si>
    <t>流動資産</t>
  </si>
  <si>
    <t>固定資産</t>
  </si>
  <si>
    <t>流動負債</t>
  </si>
  <si>
    <t>固定負債</t>
  </si>
  <si>
    <t>自己資本</t>
  </si>
  <si>
    <t>従業員数</t>
  </si>
  <si>
    <t>債務償還年数</t>
  </si>
  <si>
    <t>償却前経常利益</t>
  </si>
  <si>
    <t>実績</t>
  </si>
  <si>
    <t>計画</t>
  </si>
  <si>
    <t>計</t>
  </si>
  <si>
    <r>
      <t>　</t>
    </r>
    <r>
      <rPr>
        <sz val="10.5"/>
        <color indexed="8"/>
        <rFont val="Century"/>
        <family val="1"/>
      </rPr>
      <t xml:space="preserve"> </t>
    </r>
  </si>
  <si>
    <r>
      <t>労務費</t>
    </r>
    <r>
      <rPr>
        <sz val="10.5"/>
        <color indexed="8"/>
        <rFont val="Century"/>
        <family val="1"/>
      </rPr>
      <t xml:space="preserve"> </t>
    </r>
  </si>
  <si>
    <r>
      <t>人件費</t>
    </r>
    <r>
      <rPr>
        <sz val="10.5"/>
        <color indexed="8"/>
        <rFont val="Century"/>
        <family val="1"/>
      </rPr>
      <t xml:space="preserve"> </t>
    </r>
  </si>
  <si>
    <r>
      <t>その他固定費</t>
    </r>
    <r>
      <rPr>
        <sz val="10.5"/>
        <color indexed="8"/>
        <rFont val="Century"/>
        <family val="1"/>
      </rPr>
      <t xml:space="preserve"> </t>
    </r>
  </si>
  <si>
    <r>
      <t>固定費計</t>
    </r>
    <r>
      <rPr>
        <sz val="10.5"/>
        <color indexed="8"/>
        <rFont val="Century"/>
        <family val="1"/>
      </rPr>
      <t xml:space="preserve"> </t>
    </r>
  </si>
  <si>
    <t>計画1期目</t>
  </si>
  <si>
    <t>計画2期目</t>
  </si>
  <si>
    <t>計画3期目</t>
  </si>
  <si>
    <t>棚卸資産
回転期間</t>
  </si>
  <si>
    <t>種類</t>
  </si>
  <si>
    <t>内容</t>
  </si>
  <si>
    <t>簿価</t>
  </si>
  <si>
    <t>時価</t>
  </si>
  <si>
    <t>売却予定時期</t>
  </si>
  <si>
    <t>土地</t>
  </si>
  <si>
    <t>強み</t>
  </si>
  <si>
    <t>弱み</t>
  </si>
  <si>
    <t>機会</t>
  </si>
  <si>
    <t>脅威</t>
  </si>
  <si>
    <t>≪強みを活かして機会をつかむ≫</t>
  </si>
  <si>
    <t>≪弱みを克服して機会をつかむ≫</t>
  </si>
  <si>
    <t>≪強みを活かして脅威を回避する≫</t>
  </si>
  <si>
    <t>≪弱みを克服して脅威を回避する≫</t>
  </si>
  <si>
    <t>法人税等</t>
  </si>
  <si>
    <t>Ａ銀行</t>
  </si>
  <si>
    <t>Ｂ信用金庫</t>
  </si>
  <si>
    <t>Ｃ公庫</t>
  </si>
  <si>
    <t>合計</t>
  </si>
  <si>
    <t>償還額</t>
  </si>
  <si>
    <t>支払利息</t>
  </si>
  <si>
    <t>か月</t>
  </si>
  <si>
    <t>償却前売上総利益</t>
  </si>
  <si>
    <t>販売費一般管理費</t>
  </si>
  <si>
    <t>支払利息</t>
  </si>
  <si>
    <t>その他</t>
  </si>
  <si>
    <t>当期利益</t>
  </si>
  <si>
    <t>減価償却費</t>
  </si>
  <si>
    <t>材料費</t>
  </si>
  <si>
    <t>外注加工費</t>
  </si>
  <si>
    <t>労務費</t>
  </si>
  <si>
    <t>製造経費</t>
  </si>
  <si>
    <t>計</t>
  </si>
  <si>
    <t>人件費</t>
  </si>
  <si>
    <t>現金・預金</t>
  </si>
  <si>
    <t>棚卸資産</t>
  </si>
  <si>
    <t>建物・機械等</t>
  </si>
  <si>
    <t>投資等</t>
  </si>
  <si>
    <t>繰延資産</t>
  </si>
  <si>
    <t>短期借入金</t>
  </si>
  <si>
    <t>長期借入金</t>
  </si>
  <si>
    <t>総資産</t>
  </si>
  <si>
    <t>自己資本比率</t>
  </si>
  <si>
    <t>変動項目の説明</t>
  </si>
  <si>
    <t>Ⅰ　営業活動によるキャッシュフロー</t>
  </si>
  <si>
    <t>売上債権の増加額（-）</t>
  </si>
  <si>
    <t>棚卸資産の増加額（-）</t>
  </si>
  <si>
    <t>仕入債務の増加（+）</t>
  </si>
  <si>
    <t>法人税等の支払額（-）</t>
  </si>
  <si>
    <t>Ⅱ　投資活動によるキャッシュフロー</t>
  </si>
  <si>
    <t>有形固定資産の取得による支出（-）</t>
  </si>
  <si>
    <t>有形固定資産の売却による収入（+）</t>
  </si>
  <si>
    <t>有価証券の取得による支出（-）</t>
  </si>
  <si>
    <t>有価証券の売却による収入（+）</t>
  </si>
  <si>
    <t>Ⅲ　財務活動によるキャッシュフロー</t>
  </si>
  <si>
    <t>短期借入金の増加（+）</t>
  </si>
  <si>
    <t>長期借入金の新規借入による収入（+）</t>
  </si>
  <si>
    <t>長期借入金の返済による支出（-）</t>
  </si>
  <si>
    <t>増資による収入（+）</t>
  </si>
  <si>
    <t>Ⅴ　現金等の期首残高</t>
  </si>
  <si>
    <t>Ⅵ　現金等の期末残高</t>
  </si>
  <si>
    <t>（単位　百万円）</t>
  </si>
  <si>
    <t>仕入・外注費</t>
  </si>
  <si>
    <t>月初現預金（Ａ）</t>
  </si>
  <si>
    <t>現金売上</t>
  </si>
  <si>
    <t>売掛金現金回収</t>
  </si>
  <si>
    <t>手形期日入金</t>
  </si>
  <si>
    <t>手形割引</t>
  </si>
  <si>
    <t>その他収入</t>
  </si>
  <si>
    <t>営業・投資収入計（Ｂ）</t>
  </si>
  <si>
    <t>現金仕入</t>
  </si>
  <si>
    <t>買掛金現金支払</t>
  </si>
  <si>
    <t>手形期日決済</t>
  </si>
  <si>
    <t>人件費支払</t>
  </si>
  <si>
    <t>経費支払</t>
  </si>
  <si>
    <t>税金・配当支払</t>
  </si>
  <si>
    <t>設備投資等</t>
  </si>
  <si>
    <t>その他支出</t>
  </si>
  <si>
    <t>営業・投資支出計（Ｃ）</t>
  </si>
  <si>
    <t>差引（Ｂ）-（Ｃ）</t>
  </si>
  <si>
    <t>新規借入収入</t>
  </si>
  <si>
    <t>借入金返済支出</t>
  </si>
  <si>
    <t>財務収支（Ｄ）</t>
  </si>
  <si>
    <t>月末現預金
（Ａ）+（Ｂ）-（Ｃ）+（Ｄ）</t>
  </si>
  <si>
    <t>年間計</t>
  </si>
  <si>
    <t>（単位：百万円）</t>
  </si>
  <si>
    <t>比率</t>
  </si>
  <si>
    <t>差異</t>
  </si>
  <si>
    <t>計画比</t>
  </si>
  <si>
    <t>計画達成状況等</t>
  </si>
  <si>
    <t>（計画）</t>
  </si>
  <si>
    <t>（実績）</t>
  </si>
  <si>
    <t>外注加工費</t>
  </si>
  <si>
    <t>減価償却費</t>
  </si>
  <si>
    <t>地代家賃・賃借料</t>
  </si>
  <si>
    <t>（同上償却前）</t>
  </si>
  <si>
    <t>販売費・一般管理費</t>
  </si>
  <si>
    <t>荷造運搬費</t>
  </si>
  <si>
    <t>販売手数料</t>
  </si>
  <si>
    <t>支払利息・割引料</t>
  </si>
  <si>
    <t>その他営業外損益</t>
  </si>
  <si>
    <t>当 期 利 益</t>
  </si>
  <si>
    <t>注1 棚卸差=期首棚卸－期末棚卸    注2  特別割増償却費を除く</t>
  </si>
  <si>
    <t xml:space="preserve"> </t>
  </si>
  <si>
    <t>備考</t>
  </si>
  <si>
    <t>金額</t>
  </si>
  <si>
    <t>売上高</t>
  </si>
  <si>
    <t>材料費</t>
  </si>
  <si>
    <t>外注加工費</t>
  </si>
  <si>
    <t>（うち、役員報酬）</t>
  </si>
  <si>
    <t>　　②月次売上実績・計画</t>
  </si>
  <si>
    <t>　　【取引先別売上計画】</t>
  </si>
  <si>
    <t>（実績）</t>
  </si>
  <si>
    <t>（計画）</t>
  </si>
  <si>
    <t>（同業者平均）</t>
  </si>
  <si>
    <t>○○業</t>
  </si>
  <si>
    <t>　　 売　上　高</t>
  </si>
  <si>
    <t>変動費</t>
  </si>
  <si>
    <t>商品仕入高</t>
  </si>
  <si>
    <t>原材料費</t>
  </si>
  <si>
    <t>棚卸差</t>
  </si>
  <si>
    <t>変動費合計</t>
  </si>
  <si>
    <t>限界利益</t>
  </si>
  <si>
    <t>固定費</t>
  </si>
  <si>
    <t>労務費（製造）</t>
  </si>
  <si>
    <t>その他（製造経費）</t>
  </si>
  <si>
    <t>人件費（販売管理）</t>
  </si>
  <si>
    <t>その他（販売管理）</t>
  </si>
  <si>
    <t>支払利息割引料</t>
  </si>
  <si>
    <t>固定費合計</t>
  </si>
  <si>
    <t>財政</t>
  </si>
  <si>
    <t>長短借入金</t>
  </si>
  <si>
    <r>
      <t>債務償還年数</t>
    </r>
    <r>
      <rPr>
        <sz val="10"/>
        <rFont val="ＭＳ Ｐゴシック"/>
        <family val="3"/>
      </rPr>
      <t>（注）</t>
    </r>
  </si>
  <si>
    <t>従業員数（人）</t>
  </si>
  <si>
    <t>/　期</t>
  </si>
  <si>
    <t>償還額</t>
  </si>
  <si>
    <t>／　期（実績）</t>
  </si>
  <si>
    <t>償却前経常利益（Ａ）</t>
  </si>
  <si>
    <t>法人税等（Ｂ）</t>
  </si>
  <si>
    <t>設備投資等（Ｃ）</t>
  </si>
  <si>
    <t>／　期（1年目）</t>
  </si>
  <si>
    <t>／　期（2年目）</t>
  </si>
  <si>
    <t>／　期（3年目）</t>
  </si>
  <si>
    <t>／ 期実績</t>
  </si>
  <si>
    <t>／ 期計画</t>
  </si>
  <si>
    <t>スケジュール</t>
  </si>
  <si>
    <t>棚卸差</t>
  </si>
  <si>
    <t>その他営業外収益</t>
  </si>
  <si>
    <t>特別損益</t>
  </si>
  <si>
    <t>減価償却費合計</t>
  </si>
  <si>
    <t>　／　期実績</t>
  </si>
  <si>
    <t>　月</t>
  </si>
  <si>
    <t>／　期</t>
  </si>
  <si>
    <t>／　期</t>
  </si>
  <si>
    <t>　　月</t>
  </si>
  <si>
    <t>　　月</t>
  </si>
  <si>
    <t>入力する部分</t>
  </si>
  <si>
    <t>一人当り売上高（百万円）</t>
  </si>
  <si>
    <t>フリーキャッシュフロー
（Ａ－Ｂ－Ｃ）</t>
  </si>
  <si>
    <t>自動計算</t>
  </si>
  <si>
    <t>変動費率</t>
  </si>
  <si>
    <t>（注）債務償還年数＝（長短借入金合計）÷（償却前経常利益）</t>
  </si>
  <si>
    <t>売上比</t>
  </si>
  <si>
    <t>金額</t>
  </si>
  <si>
    <t>特別損益</t>
  </si>
  <si>
    <t>／　期（1年目）</t>
  </si>
  <si>
    <t>／　期（2年目）</t>
  </si>
  <si>
    <t>／　期（3年目）</t>
  </si>
  <si>
    <t>その他(+)</t>
  </si>
  <si>
    <t>財務活動によるキャッシュフロー　計 (C)</t>
  </si>
  <si>
    <t>投資活動によるキャッシュフロー　計 (B)</t>
  </si>
  <si>
    <t>営業活動によるキャッシュフロー　計 (A)</t>
  </si>
  <si>
    <t>Ⅳ　現金等の増加 （Ａ）+（B）+（C）</t>
  </si>
  <si>
    <t>金額</t>
  </si>
  <si>
    <t>／ 期実績</t>
  </si>
  <si>
    <t>売上比</t>
  </si>
  <si>
    <t xml:space="preserve">（最近の業況）
 （１）売上高について
 （２）利益について
（３）財政面について </t>
  </si>
  <si>
    <t>商品仕入</t>
  </si>
  <si>
    <t>その他変動費</t>
  </si>
  <si>
    <t>長短借入金合計</t>
  </si>
  <si>
    <t xml:space="preserve">
</t>
  </si>
  <si>
    <t>回転期間</t>
  </si>
  <si>
    <t xml:space="preserve">  減価償却費</t>
  </si>
  <si>
    <t xml:space="preserve">  その他経費</t>
  </si>
  <si>
    <t>　地代家賃・賃借料</t>
  </si>
  <si>
    <t xml:space="preserve">  人件費</t>
  </si>
  <si>
    <t>（うち役員報酬）</t>
  </si>
  <si>
    <t>　販売手数料</t>
  </si>
  <si>
    <t xml:space="preserve">  その他販管費</t>
  </si>
  <si>
    <t>「１３中期収支計画」の実績データが反映されます。</t>
  </si>
  <si>
    <t>減価償却費</t>
  </si>
  <si>
    <t>従業員数</t>
  </si>
  <si>
    <t>債務償還年数</t>
  </si>
  <si>
    <t>売　　上　　高</t>
  </si>
  <si>
    <t>原 材 料 費</t>
  </si>
  <si>
    <t>労　務　費</t>
  </si>
  <si>
    <t>製 造 経 費</t>
  </si>
  <si>
    <t>売 上 総 利 益</t>
  </si>
  <si>
    <t>人　件　費</t>
  </si>
  <si>
    <t>(うち役員報酬)</t>
  </si>
  <si>
    <t>営 業 利 益</t>
  </si>
  <si>
    <t>経 常 利 益</t>
  </si>
  <si>
    <t>特 別 損 益</t>
  </si>
  <si>
    <t>法人税等</t>
  </si>
  <si>
    <t>商品仕入高</t>
  </si>
  <si>
    <t>棚卸差</t>
  </si>
  <si>
    <t>商品仕入高</t>
  </si>
  <si>
    <t>原材料費</t>
  </si>
  <si>
    <t>支払利息・割引料</t>
  </si>
  <si>
    <t>受取手形</t>
  </si>
  <si>
    <t>売掛金</t>
  </si>
  <si>
    <t>支払手形</t>
  </si>
  <si>
    <t>買掛金</t>
  </si>
  <si>
    <t>利率
(%)</t>
  </si>
  <si>
    <t>その他収入（支出はマイナス）</t>
  </si>
  <si>
    <t>支払利息等</t>
  </si>
  <si>
    <t>その他（営業外収益）</t>
  </si>
  <si>
    <t>割引手形・譲渡手形</t>
  </si>
  <si>
    <t>主要仕入先仕入高推移表</t>
  </si>
  <si>
    <t>主要販売先売上高推移表</t>
  </si>
  <si>
    <t>○／○期</t>
  </si>
  <si>
    <t>Ａ社</t>
  </si>
  <si>
    <t>Ｄ社</t>
  </si>
  <si>
    <t>Ｂ社</t>
  </si>
  <si>
    <t>Ｅ社</t>
  </si>
  <si>
    <t>Ｃ社</t>
  </si>
  <si>
    <t>Ｆ社</t>
  </si>
  <si>
    <t>合計</t>
  </si>
  <si>
    <t>Ｓ社</t>
  </si>
  <si>
    <t>Ｔ社</t>
  </si>
  <si>
    <t>Ｕ社</t>
  </si>
  <si>
    <t>従業員数</t>
  </si>
  <si>
    <t>【財務】</t>
  </si>
  <si>
    <t>○／○期</t>
  </si>
  <si>
    <t>金融機関借入金</t>
  </si>
  <si>
    <t>【事業内容】
【資本関係】
【取引関係】</t>
  </si>
  <si>
    <t>業　種</t>
  </si>
  <si>
    <t>設　立</t>
  </si>
  <si>
    <t>社　長</t>
  </si>
  <si>
    <t>（償却前経常利益）</t>
  </si>
  <si>
    <t>【課題の総括】</t>
  </si>
  <si>
    <t>【改善の方向性】</t>
  </si>
  <si>
    <t>【入力方法：（改行）　「ＡＬＴ」キーを押しながら、「ＥＮＴＥＲ」を押すと、改行できます。】</t>
  </si>
  <si>
    <t>受注</t>
  </si>
  <si>
    <t>仕入</t>
  </si>
  <si>
    <t>加工</t>
  </si>
  <si>
    <t xml:space="preserve">＜業種・業態、仕入高シェア等＞
</t>
  </si>
  <si>
    <t xml:space="preserve">＜業種・製品別販売高シェア、販売先の特徴、最終ユーザー等＞
</t>
  </si>
  <si>
    <t>販売先</t>
  </si>
  <si>
    <t>仕入先</t>
  </si>
  <si>
    <t xml:space="preserve">＜受注体制・特徴＞
＜仕入状況・特徴＞
＜生産体制・加工内容・特徴＞
＜外注の利用状況、外注先の特徴＞
＜出荷方法、特徴等＞など
を説明
</t>
  </si>
  <si>
    <t>出荷物流</t>
  </si>
  <si>
    <t>／　期（4年目）</t>
  </si>
  <si>
    <t>／　期（5年目）</t>
  </si>
  <si>
    <t>（百万円）</t>
  </si>
  <si>
    <t>計画4期目</t>
  </si>
  <si>
    <t>計画5期目</t>
  </si>
  <si>
    <t>／　期（4年目）</t>
  </si>
  <si>
    <t>／　期（5年目）</t>
  </si>
  <si>
    <t>荷造運搬費</t>
  </si>
  <si>
    <t>商品仕入</t>
  </si>
  <si>
    <t xml:space="preserve">  荷造運搬費</t>
  </si>
  <si>
    <t>／　期
（計画1年目）</t>
  </si>
  <si>
    <t>／　期
（計画2年目）</t>
  </si>
  <si>
    <t>／　期
（計画3年目）</t>
  </si>
  <si>
    <t>／　期
（計画4年目）</t>
  </si>
  <si>
    <t>／　期
（計画5年目）</t>
  </si>
  <si>
    <t>借入金
残高</t>
  </si>
  <si>
    <t>借入
シェア</t>
  </si>
  <si>
    <t xml:space="preserve">  /  期 </t>
  </si>
  <si>
    <r>
      <rPr>
        <sz val="11"/>
        <color indexed="8"/>
        <rFont val="ＭＳ Ｐ明朝"/>
        <family val="1"/>
      </rPr>
      <t>　　</t>
    </r>
    <r>
      <rPr>
        <sz val="10.5"/>
        <color indexed="8"/>
        <rFont val="ＭＳ Ｐ明朝"/>
        <family val="1"/>
      </rPr>
      <t>／　期</t>
    </r>
  </si>
  <si>
    <r>
      <t>　　</t>
    </r>
    <r>
      <rPr>
        <sz val="10.5"/>
        <color indexed="8"/>
        <rFont val="ＭＳ Ｐ明朝"/>
        <family val="1"/>
      </rPr>
      <t>／　期</t>
    </r>
  </si>
  <si>
    <t>　　／　期実績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</si>
</sst>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%"/>
    <numFmt numFmtId="179" formatCode="#,##0.0_ "/>
    <numFmt numFmtId="180" formatCode="0.0_);[Red]\(0.0\)"/>
    <numFmt numFmtId="181" formatCode="0_ "/>
    <numFmt numFmtId="182" formatCode="#,##0.0_);[Red]\(#,##0.0\)"/>
    <numFmt numFmtId="183" formatCode="#\ #\ #\ \ #\ #\ #\ \ #\ "/>
    <numFmt numFmtId="184" formatCode="#,##0.0_ ;[Red]\-#,##0.0\ "/>
    <numFmt numFmtId="185" formatCode="0.0_ ;[Red]\-0.0\ "/>
    <numFmt numFmtId="186" formatCode="0.00_ "/>
    <numFmt numFmtId="187" formatCode="0_);[Red]\(0\)"/>
  </numFmts>
  <fonts count="10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Century"/>
      <family val="1"/>
    </font>
    <font>
      <sz val="14"/>
      <name val="ＭＳ 明朝"/>
      <family val="1"/>
    </font>
    <font>
      <sz val="10.5"/>
      <name val="ＭＳ 明朝"/>
      <family val="1"/>
    </font>
    <font>
      <sz val="12"/>
      <name val="Century"/>
      <family val="1"/>
    </font>
    <font>
      <sz val="10.5"/>
      <name val="ＭＳ ゴシック"/>
      <family val="3"/>
    </font>
    <font>
      <sz val="11"/>
      <name val="ＭＳ 明朝"/>
      <family val="1"/>
    </font>
    <font>
      <sz val="24"/>
      <name val="ＭＳ 明朝"/>
      <family val="1"/>
    </font>
    <font>
      <sz val="10.5"/>
      <name val="ＭＳ Ｐ明朝"/>
      <family val="1"/>
    </font>
    <font>
      <u val="single"/>
      <sz val="11"/>
      <name val="ＭＳ Ｐ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2"/>
      <name val="ＭＳ 明朝"/>
      <family val="1"/>
    </font>
    <font>
      <sz val="12"/>
      <name val="Calibri"/>
      <family val="2"/>
    </font>
    <font>
      <sz val="10.5"/>
      <name val="Wingdings"/>
      <family val="0"/>
    </font>
    <font>
      <sz val="10.5"/>
      <color indexed="8"/>
      <name val="Century"/>
      <family val="1"/>
    </font>
    <font>
      <sz val="10.5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b/>
      <sz val="2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color indexed="8"/>
      <name val="ＭＳ Ｐ明朝"/>
      <family val="1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name val="Century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vertAlign val="superscript"/>
      <sz val="22"/>
      <name val="ＭＳ ゴシック"/>
      <family val="3"/>
    </font>
    <font>
      <sz val="9"/>
      <name val="ＭＳ ゴシック"/>
      <family val="3"/>
    </font>
    <font>
      <b/>
      <sz val="16"/>
      <name val="ＭＳ Ｐ明朝"/>
      <family val="1"/>
    </font>
    <font>
      <b/>
      <u val="single"/>
      <sz val="12"/>
      <color indexed="8"/>
      <name val="Gill Sans MT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ＭＳ ゴシック"/>
      <family val="3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ＭＳ Ｐゴシック"/>
      <family val="3"/>
    </font>
    <font>
      <b/>
      <sz val="12"/>
      <color indexed="9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.5"/>
      <color indexed="8"/>
      <name val="Gill Sans MT"/>
      <family val="2"/>
    </font>
    <font>
      <sz val="10.5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6"/>
      <color indexed="8"/>
      <name val="Calibri"/>
      <family val="2"/>
    </font>
    <font>
      <sz val="26"/>
      <color indexed="8"/>
      <name val="ＭＳ Ｐゴシック"/>
      <family val="3"/>
    </font>
    <font>
      <sz val="14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 style="thin"/>
      <bottom style="double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 style="thin"/>
      <right style="double"/>
      <top style="thin"/>
      <bottom style="thin"/>
    </border>
    <border>
      <left style="thin"/>
      <right/>
      <top style="medium"/>
      <bottom style="thin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1" applyNumberFormat="0" applyAlignment="0" applyProtection="0"/>
    <xf numFmtId="0" fontId="96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97" fillId="0" borderId="3" applyNumberFormat="0" applyFill="0" applyAlignment="0" applyProtection="0"/>
    <xf numFmtId="0" fontId="98" fillId="28" borderId="0" applyNumberFormat="0" applyBorder="0" applyAlignment="0" applyProtection="0"/>
    <xf numFmtId="0" fontId="99" fillId="29" borderId="4" applyNumberFormat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29" borderId="9" applyNumberFormat="0" applyAlignment="0" applyProtection="0"/>
    <xf numFmtId="0" fontId="10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7" fillId="30" borderId="4" applyNumberFormat="0" applyAlignment="0" applyProtection="0"/>
    <xf numFmtId="0" fontId="9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8" fillId="31" borderId="0" applyNumberFormat="0" applyBorder="0" applyAlignment="0" applyProtection="0"/>
  </cellStyleXfs>
  <cellXfs count="8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7" applyProtection="1">
      <alignment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1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70" applyFont="1">
      <alignment/>
      <protection/>
    </xf>
    <xf numFmtId="0" fontId="9" fillId="0" borderId="0" xfId="70" applyFont="1" applyAlignment="1">
      <alignment/>
      <protection/>
    </xf>
    <xf numFmtId="0" fontId="8" fillId="0" borderId="0" xfId="70" applyFont="1" applyAlignment="1">
      <alignment/>
      <protection/>
    </xf>
    <xf numFmtId="0" fontId="8" fillId="0" borderId="0" xfId="70" applyFont="1">
      <alignment/>
      <protection/>
    </xf>
    <xf numFmtId="38" fontId="8" fillId="0" borderId="0" xfId="51" applyFont="1" applyAlignment="1">
      <alignment/>
    </xf>
    <xf numFmtId="0" fontId="9" fillId="0" borderId="0" xfId="70" applyFont="1" applyAlignment="1">
      <alignment vertical="center"/>
      <protection/>
    </xf>
    <xf numFmtId="0" fontId="7" fillId="0" borderId="0" xfId="70" applyFont="1" applyAlignment="1">
      <alignment vertical="center"/>
      <protection/>
    </xf>
    <xf numFmtId="38" fontId="7" fillId="0" borderId="0" xfId="51" applyFont="1" applyAlignment="1">
      <alignment vertical="center"/>
    </xf>
    <xf numFmtId="0" fontId="7" fillId="0" borderId="0" xfId="70" applyFont="1" applyAlignment="1">
      <alignment horizontal="right" vertical="center"/>
      <protection/>
    </xf>
    <xf numFmtId="0" fontId="9" fillId="0" borderId="0" xfId="70" applyFont="1" applyBorder="1">
      <alignment/>
      <protection/>
    </xf>
    <xf numFmtId="0" fontId="9" fillId="0" borderId="0" xfId="70" applyFont="1" applyProtection="1">
      <alignment/>
      <protection locked="0"/>
    </xf>
    <xf numFmtId="0" fontId="7" fillId="0" borderId="0" xfId="70" applyFont="1" applyBorder="1" applyAlignment="1" applyProtection="1">
      <alignment horizontal="center" vertical="center"/>
      <protection locked="0"/>
    </xf>
    <xf numFmtId="176" fontId="7" fillId="0" borderId="0" xfId="51" applyNumberFormat="1" applyFont="1" applyBorder="1" applyAlignment="1">
      <alignment horizontal="right"/>
    </xf>
    <xf numFmtId="0" fontId="7" fillId="0" borderId="0" xfId="70" applyFont="1" applyAlignment="1" applyProtection="1">
      <alignment/>
      <protection locked="0"/>
    </xf>
    <xf numFmtId="176" fontId="9" fillId="0" borderId="0" xfId="70" applyNumberFormat="1" applyFont="1">
      <alignment/>
      <protection/>
    </xf>
    <xf numFmtId="0" fontId="9" fillId="0" borderId="0" xfId="71" applyFont="1">
      <alignment/>
      <protection/>
    </xf>
    <xf numFmtId="0" fontId="9" fillId="0" borderId="0" xfId="71" applyFont="1" applyAlignment="1">
      <alignment/>
      <protection/>
    </xf>
    <xf numFmtId="0" fontId="9" fillId="0" borderId="0" xfId="71" applyFont="1" applyAlignment="1">
      <alignment horizontal="right"/>
      <protection/>
    </xf>
    <xf numFmtId="0" fontId="8" fillId="0" borderId="0" xfId="71" applyFont="1" applyAlignment="1">
      <alignment/>
      <protection/>
    </xf>
    <xf numFmtId="0" fontId="8" fillId="0" borderId="0" xfId="71" applyFont="1">
      <alignment/>
      <protection/>
    </xf>
    <xf numFmtId="0" fontId="7" fillId="0" borderId="0" xfId="71" applyFont="1">
      <alignment/>
      <protection/>
    </xf>
    <xf numFmtId="176" fontId="7" fillId="0" borderId="0" xfId="51" applyNumberFormat="1" applyFont="1" applyBorder="1" applyAlignment="1" applyProtection="1">
      <alignment/>
      <protection locked="0"/>
    </xf>
    <xf numFmtId="0" fontId="9" fillId="0" borderId="0" xfId="71" applyFont="1" applyBorder="1">
      <alignment/>
      <protection/>
    </xf>
    <xf numFmtId="0" fontId="0" fillId="0" borderId="0" xfId="0" applyBorder="1" applyAlignment="1">
      <alignment horizontal="right"/>
    </xf>
    <xf numFmtId="0" fontId="19" fillId="0" borderId="0" xfId="68" applyFont="1" applyAlignment="1">
      <alignment vertical="center" shrinkToFit="1"/>
      <protection/>
    </xf>
    <xf numFmtId="0" fontId="5" fillId="0" borderId="0" xfId="68" applyFont="1" applyAlignment="1">
      <alignment vertical="center"/>
      <protection/>
    </xf>
    <xf numFmtId="0" fontId="19" fillId="0" borderId="0" xfId="68" applyFont="1" applyAlignment="1">
      <alignment vertical="center"/>
      <protection/>
    </xf>
    <xf numFmtId="49" fontId="5" fillId="0" borderId="0" xfId="68" applyNumberFormat="1" applyFont="1" applyAlignment="1">
      <alignment horizontal="left" vertical="center"/>
      <protection/>
    </xf>
    <xf numFmtId="0" fontId="22" fillId="0" borderId="0" xfId="68" applyFont="1" applyAlignment="1">
      <alignment vertical="center" shrinkToFit="1"/>
      <protection/>
    </xf>
    <xf numFmtId="0" fontId="5" fillId="0" borderId="0" xfId="68" applyFont="1" applyAlignment="1">
      <alignment vertical="center" shrinkToFit="1"/>
      <protection/>
    </xf>
    <xf numFmtId="38" fontId="11" fillId="0" borderId="0" xfId="5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67" applyBorder="1" applyProtection="1">
      <alignment/>
      <protection locked="0"/>
    </xf>
    <xf numFmtId="0" fontId="0" fillId="0" borderId="0" xfId="67" applyBorder="1" applyAlignment="1" applyProtection="1">
      <alignment horizontal="distributed"/>
      <protection locked="0"/>
    </xf>
    <xf numFmtId="176" fontId="0" fillId="0" borderId="0" xfId="67" applyNumberFormat="1" applyFill="1" applyBorder="1" applyProtection="1">
      <alignment/>
      <protection/>
    </xf>
    <xf numFmtId="0" fontId="0" fillId="0" borderId="0" xfId="67" applyNumberFormat="1" applyFill="1" applyBorder="1" applyProtection="1">
      <alignment/>
      <protection/>
    </xf>
    <xf numFmtId="176" fontId="0" fillId="32" borderId="0" xfId="67" applyNumberFormat="1" applyFill="1" applyBorder="1" applyProtection="1">
      <alignment/>
      <protection locked="0"/>
    </xf>
    <xf numFmtId="176" fontId="0" fillId="33" borderId="0" xfId="67" applyNumberFormat="1" applyFill="1" applyBorder="1" applyProtection="1">
      <alignment/>
      <protection locked="0"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center" vertical="top"/>
    </xf>
    <xf numFmtId="177" fontId="0" fillId="0" borderId="12" xfId="0" applyNumberFormat="1" applyFill="1" applyBorder="1" applyAlignment="1">
      <alignment/>
    </xf>
    <xf numFmtId="0" fontId="31" fillId="0" borderId="0" xfId="0" applyFont="1" applyFill="1" applyBorder="1" applyAlignment="1">
      <alignment horizontal="left" vertical="top" wrapText="1" indent="1" readingOrder="1"/>
    </xf>
    <xf numFmtId="0" fontId="0" fillId="0" borderId="0" xfId="0" applyFill="1" applyBorder="1" applyAlignment="1">
      <alignment vertical="top" wrapText="1"/>
    </xf>
    <xf numFmtId="0" fontId="52" fillId="0" borderId="0" xfId="0" applyFont="1" applyFill="1" applyBorder="1" applyAlignment="1">
      <alignment horizontal="left" vertical="top" wrapText="1" readingOrder="1"/>
    </xf>
    <xf numFmtId="0" fontId="53" fillId="0" borderId="0" xfId="0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>
      <alignment horizontal="justify" vertical="top"/>
    </xf>
    <xf numFmtId="177" fontId="14" fillId="0" borderId="0" xfId="0" applyNumberFormat="1" applyFont="1" applyFill="1" applyBorder="1" applyAlignment="1">
      <alignment horizontal="right" vertical="top"/>
    </xf>
    <xf numFmtId="177" fontId="0" fillId="0" borderId="0" xfId="0" applyNumberForma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 readingOrder="1"/>
    </xf>
    <xf numFmtId="0" fontId="54" fillId="0" borderId="13" xfId="0" applyFont="1" applyBorder="1" applyAlignment="1">
      <alignment horizontal="center" vertical="center" wrapText="1" readingOrder="1"/>
    </xf>
    <xf numFmtId="0" fontId="54" fillId="0" borderId="14" xfId="0" applyFont="1" applyBorder="1" applyAlignment="1">
      <alignment horizontal="left" wrapText="1" readingOrder="1"/>
    </xf>
    <xf numFmtId="0" fontId="54" fillId="0" borderId="14" xfId="0" applyFont="1" applyBorder="1" applyAlignment="1">
      <alignment horizontal="center" wrapText="1" readingOrder="1"/>
    </xf>
    <xf numFmtId="0" fontId="54" fillId="0" borderId="14" xfId="0" applyFont="1" applyBorder="1" applyAlignment="1">
      <alignment horizontal="center" vertical="center" wrapText="1" readingOrder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54" fillId="0" borderId="0" xfId="0" applyFont="1" applyBorder="1" applyAlignment="1">
      <alignment horizontal="center" vertical="center" wrapText="1" readingOrder="1"/>
    </xf>
    <xf numFmtId="0" fontId="54" fillId="0" borderId="0" xfId="0" applyFont="1" applyBorder="1" applyAlignment="1">
      <alignment horizontal="left" wrapText="1" readingOrder="1"/>
    </xf>
    <xf numFmtId="0" fontId="54" fillId="0" borderId="0" xfId="0" applyFont="1" applyBorder="1" applyAlignment="1">
      <alignment horizontal="center" wrapText="1" readingOrder="1"/>
    </xf>
    <xf numFmtId="0" fontId="55" fillId="0" borderId="0" xfId="0" applyFont="1" applyBorder="1" applyAlignment="1">
      <alignment horizontal="center" wrapText="1" readingOrder="1"/>
    </xf>
    <xf numFmtId="0" fontId="45" fillId="0" borderId="0" xfId="0" applyFont="1" applyBorder="1" applyAlignment="1">
      <alignment horizontal="center" vertical="center" wrapText="1" readingOrder="1"/>
    </xf>
    <xf numFmtId="0" fontId="55" fillId="0" borderId="0" xfId="0" applyFont="1" applyBorder="1" applyAlignment="1">
      <alignment horizontal="right" wrapText="1" readingOrder="1"/>
    </xf>
    <xf numFmtId="0" fontId="55" fillId="0" borderId="0" xfId="0" applyFont="1" applyBorder="1" applyAlignment="1">
      <alignment horizontal="right" vertical="center" wrapText="1" readingOrder="1"/>
    </xf>
    <xf numFmtId="0" fontId="45" fillId="0" borderId="0" xfId="0" applyFont="1" applyBorder="1" applyAlignment="1">
      <alignment horizontal="right" vertical="center" wrapText="1" readingOrder="1"/>
    </xf>
    <xf numFmtId="0" fontId="54" fillId="0" borderId="0" xfId="0" applyFont="1" applyBorder="1" applyAlignment="1">
      <alignment horizontal="left" vertical="center" wrapText="1" readingOrder="1"/>
    </xf>
    <xf numFmtId="0" fontId="56" fillId="0" borderId="0" xfId="0" applyFont="1" applyBorder="1" applyAlignment="1">
      <alignment horizontal="right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57" fillId="0" borderId="0" xfId="0" applyFont="1" applyBorder="1" applyAlignment="1">
      <alignment horizontal="center" vertical="top" wrapText="1" readingOrder="1"/>
    </xf>
    <xf numFmtId="10" fontId="1" fillId="0" borderId="0" xfId="0" applyNumberFormat="1" applyFont="1" applyBorder="1" applyAlignment="1">
      <alignment horizontal="right" vertical="top" wrapText="1" readingOrder="1"/>
    </xf>
    <xf numFmtId="0" fontId="0" fillId="4" borderId="16" xfId="0" applyFill="1" applyBorder="1" applyAlignment="1">
      <alignment/>
    </xf>
    <xf numFmtId="0" fontId="1" fillId="0" borderId="11" xfId="0" applyFont="1" applyBorder="1" applyAlignment="1">
      <alignment horizontal="left" wrapText="1" readingOrder="1"/>
    </xf>
    <xf numFmtId="0" fontId="1" fillId="0" borderId="11" xfId="0" applyFont="1" applyBorder="1" applyAlignment="1">
      <alignment horizontal="right" wrapText="1" readingOrder="1"/>
    </xf>
    <xf numFmtId="0" fontId="1" fillId="0" borderId="0" xfId="0" applyFont="1" applyBorder="1" applyAlignment="1">
      <alignment horizontal="center" wrapText="1" readingOrder="1"/>
    </xf>
    <xf numFmtId="0" fontId="57" fillId="0" borderId="0" xfId="0" applyFont="1" applyBorder="1" applyAlignment="1">
      <alignment horizontal="center" wrapText="1" readingOrder="1"/>
    </xf>
    <xf numFmtId="0" fontId="1" fillId="0" borderId="0" xfId="0" applyFont="1" applyBorder="1" applyAlignment="1">
      <alignment horizontal="left" wrapText="1" readingOrder="1"/>
    </xf>
    <xf numFmtId="0" fontId="1" fillId="0" borderId="0" xfId="0" applyFont="1" applyBorder="1" applyAlignment="1">
      <alignment horizontal="right" wrapText="1" readingOrder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7" fillId="0" borderId="0" xfId="42" applyNumberFormat="1" applyFont="1" applyFill="1" applyBorder="1" applyAlignment="1">
      <alignment vertical="center"/>
    </xf>
    <xf numFmtId="49" fontId="7" fillId="0" borderId="0" xfId="51" applyNumberFormat="1" applyFont="1" applyFill="1" applyBorder="1" applyAlignment="1" applyProtection="1">
      <alignment/>
      <protection locked="0"/>
    </xf>
    <xf numFmtId="49" fontId="7" fillId="0" borderId="0" xfId="51" applyNumberFormat="1" applyFont="1" applyFill="1" applyBorder="1" applyAlignment="1">
      <alignment/>
    </xf>
    <xf numFmtId="38" fontId="7" fillId="0" borderId="0" xfId="51" applyFont="1" applyFill="1" applyBorder="1" applyAlignment="1" applyProtection="1">
      <alignment horizontal="center" vertical="center" wrapText="1"/>
      <protection locked="0"/>
    </xf>
    <xf numFmtId="0" fontId="7" fillId="0" borderId="0" xfId="70" applyFont="1" applyFill="1" applyBorder="1" applyAlignment="1" applyProtection="1">
      <alignment horizontal="center" vertical="center" wrapText="1"/>
      <protection locked="0"/>
    </xf>
    <xf numFmtId="0" fontId="6" fillId="0" borderId="0" xfId="71" applyFont="1" applyFill="1" applyBorder="1" applyAlignment="1" applyProtection="1">
      <alignment horizontal="left" vertical="center" wrapText="1"/>
      <protection locked="0"/>
    </xf>
    <xf numFmtId="0" fontId="19" fillId="0" borderId="0" xfId="68" applyFont="1" applyFill="1" applyBorder="1" applyAlignment="1">
      <alignment vertical="center" shrinkToFit="1"/>
      <protection/>
    </xf>
    <xf numFmtId="0" fontId="23" fillId="0" borderId="0" xfId="68" applyFont="1" applyFill="1" applyBorder="1" applyAlignment="1">
      <alignment vertical="center" shrinkToFit="1"/>
      <protection/>
    </xf>
    <xf numFmtId="0" fontId="5" fillId="0" borderId="0" xfId="68" applyFont="1" applyFill="1" applyBorder="1" applyAlignment="1">
      <alignment vertical="center" shrinkToFit="1"/>
      <protection/>
    </xf>
    <xf numFmtId="0" fontId="7" fillId="0" borderId="0" xfId="71" applyFont="1" applyBorder="1" applyAlignment="1" applyProtection="1">
      <alignment horizontal="center" vertical="center"/>
      <protection locked="0"/>
    </xf>
    <xf numFmtId="176" fontId="7" fillId="0" borderId="0" xfId="51" applyNumberFormat="1" applyFont="1" applyBorder="1" applyAlignment="1" applyProtection="1">
      <alignment/>
      <protection/>
    </xf>
    <xf numFmtId="176" fontId="7" fillId="0" borderId="0" xfId="51" applyNumberFormat="1" applyFont="1" applyFill="1" applyBorder="1" applyAlignment="1" applyProtection="1">
      <alignment horizontal="right"/>
      <protection locked="0"/>
    </xf>
    <xf numFmtId="176" fontId="7" fillId="0" borderId="0" xfId="71" applyNumberFormat="1" applyFont="1" applyFill="1" applyBorder="1" applyAlignment="1" applyProtection="1">
      <alignment shrinkToFit="1"/>
      <protection/>
    </xf>
    <xf numFmtId="176" fontId="7" fillId="0" borderId="0" xfId="51" applyNumberFormat="1" applyFont="1" applyFill="1" applyBorder="1" applyAlignment="1" applyProtection="1">
      <alignment/>
      <protection locked="0"/>
    </xf>
    <xf numFmtId="0" fontId="7" fillId="0" borderId="0" xfId="42" applyNumberFormat="1" applyFont="1" applyFill="1" applyBorder="1" applyAlignment="1" applyProtection="1">
      <alignment vertical="center" shrinkToFit="1"/>
      <protection locked="0"/>
    </xf>
    <xf numFmtId="9" fontId="7" fillId="0" borderId="0" xfId="42" applyNumberFormat="1" applyFont="1" applyFill="1" applyBorder="1" applyAlignment="1" applyProtection="1">
      <alignment horizontal="center" vertical="center" shrinkToFit="1"/>
      <protection/>
    </xf>
    <xf numFmtId="17" fontId="7" fillId="0" borderId="0" xfId="71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71" applyFont="1" applyFill="1" applyBorder="1" applyAlignment="1" applyProtection="1" quotePrefix="1">
      <alignment horizontal="center" vertical="center"/>
      <protection locked="0"/>
    </xf>
    <xf numFmtId="9" fontId="7" fillId="0" borderId="0" xfId="71" applyNumberFormat="1" applyFont="1" applyFill="1" applyBorder="1" applyAlignment="1" applyProtection="1">
      <alignment horizontal="center" vertical="center" shrinkToFit="1"/>
      <protection/>
    </xf>
    <xf numFmtId="176" fontId="7" fillId="0" borderId="0" xfId="51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top" wrapText="1"/>
    </xf>
    <xf numFmtId="176" fontId="0" fillId="0" borderId="0" xfId="51" applyNumberFormat="1" applyFill="1" applyBorder="1" applyAlignment="1" applyProtection="1">
      <alignment/>
      <protection locked="0"/>
    </xf>
    <xf numFmtId="38" fontId="0" fillId="0" borderId="0" xfId="51" applyFill="1" applyBorder="1" applyAlignment="1" applyProtection="1">
      <alignment/>
      <protection locked="0"/>
    </xf>
    <xf numFmtId="38" fontId="0" fillId="0" borderId="0" xfId="51" applyFont="1" applyFill="1" applyBorder="1" applyAlignment="1" applyProtection="1">
      <alignment horizontal="distributed"/>
      <protection locked="0"/>
    </xf>
    <xf numFmtId="176" fontId="0" fillId="0" borderId="0" xfId="51" applyNumberFormat="1" applyFill="1" applyBorder="1" applyAlignment="1" applyProtection="1">
      <alignment/>
      <protection/>
    </xf>
    <xf numFmtId="38" fontId="0" fillId="0" borderId="0" xfId="51" applyFill="1" applyBorder="1" applyAlignment="1" applyProtection="1">
      <alignment horizontal="distributed"/>
      <protection locked="0"/>
    </xf>
    <xf numFmtId="176" fontId="0" fillId="0" borderId="0" xfId="51" applyNumberFormat="1" applyFont="1" applyFill="1" applyBorder="1" applyAlignment="1" applyProtection="1">
      <alignment/>
      <protection/>
    </xf>
    <xf numFmtId="38" fontId="0" fillId="0" borderId="0" xfId="51" applyFont="1" applyFill="1" applyBorder="1" applyAlignment="1" applyProtection="1">
      <alignment/>
      <protection locked="0"/>
    </xf>
    <xf numFmtId="0" fontId="0" fillId="0" borderId="0" xfId="67" applyFill="1" applyBorder="1" applyProtection="1">
      <alignment/>
      <protection locked="0"/>
    </xf>
    <xf numFmtId="0" fontId="0" fillId="0" borderId="0" xfId="67" applyFont="1" applyFill="1" applyBorder="1" applyProtection="1">
      <alignment/>
      <protection locked="0"/>
    </xf>
    <xf numFmtId="0" fontId="0" fillId="0" borderId="0" xfId="67" applyFill="1" applyBorder="1" applyAlignment="1" applyProtection="1">
      <alignment horizontal="distributed"/>
      <protection locked="0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178" fontId="25" fillId="0" borderId="19" xfId="0" applyNumberFormat="1" applyFont="1" applyFill="1" applyBorder="1" applyAlignment="1">
      <alignment horizontal="center" vertical="center" shrinkToFit="1"/>
    </xf>
    <xf numFmtId="178" fontId="25" fillId="0" borderId="20" xfId="0" applyNumberFormat="1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 readingOrder="1"/>
    </xf>
    <xf numFmtId="0" fontId="59" fillId="34" borderId="0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 readingOrder="1"/>
    </xf>
    <xf numFmtId="0" fontId="61" fillId="35" borderId="0" xfId="0" applyFont="1" applyFill="1" applyBorder="1" applyAlignment="1">
      <alignment horizontal="center" vertical="center" wrapText="1" readingOrder="1"/>
    </xf>
    <xf numFmtId="0" fontId="61" fillId="32" borderId="0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left" vertical="top" wrapText="1" indent="1" readingOrder="1"/>
    </xf>
    <xf numFmtId="0" fontId="6" fillId="0" borderId="0" xfId="70" applyFont="1" applyFill="1" applyBorder="1" applyAlignment="1">
      <alignment/>
      <protection/>
    </xf>
    <xf numFmtId="38" fontId="7" fillId="0" borderId="0" xfId="51" applyFont="1" applyFill="1" applyBorder="1" applyAlignment="1" applyProtection="1">
      <alignment/>
      <protection locked="0"/>
    </xf>
    <xf numFmtId="0" fontId="6" fillId="0" borderId="21" xfId="70" applyFont="1" applyFill="1" applyBorder="1" applyAlignment="1">
      <alignment/>
      <protection/>
    </xf>
    <xf numFmtId="0" fontId="24" fillId="0" borderId="11" xfId="68" applyFont="1" applyBorder="1" applyAlignment="1">
      <alignment vertical="center" shrinkToFit="1"/>
      <protection/>
    </xf>
    <xf numFmtId="0" fontId="11" fillId="0" borderId="22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67" applyFont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/>
    </xf>
    <xf numFmtId="38" fontId="0" fillId="0" borderId="10" xfId="5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21" xfId="0" applyFill="1" applyBorder="1" applyAlignment="1">
      <alignment vertical="center"/>
    </xf>
    <xf numFmtId="0" fontId="62" fillId="0" borderId="10" xfId="0" applyFont="1" applyFill="1" applyBorder="1" applyAlignment="1">
      <alignment vertical="top" wrapText="1"/>
    </xf>
    <xf numFmtId="0" fontId="62" fillId="0" borderId="23" xfId="0" applyFont="1" applyFill="1" applyBorder="1" applyAlignment="1">
      <alignment vertical="top" wrapText="1"/>
    </xf>
    <xf numFmtId="176" fontId="7" fillId="0" borderId="24" xfId="51" applyNumberFormat="1" applyFont="1" applyFill="1" applyBorder="1" applyAlignment="1" applyProtection="1">
      <alignment/>
      <protection locked="0"/>
    </xf>
    <xf numFmtId="0" fontId="35" fillId="0" borderId="0" xfId="71" applyFont="1">
      <alignment/>
      <protection/>
    </xf>
    <xf numFmtId="176" fontId="36" fillId="0" borderId="0" xfId="71" applyNumberFormat="1" applyFont="1" applyAlignment="1">
      <alignment horizontal="left"/>
      <protection/>
    </xf>
    <xf numFmtId="176" fontId="36" fillId="0" borderId="0" xfId="71" applyNumberFormat="1" applyFont="1" applyAlignment="1">
      <alignment horizontal="centerContinuous"/>
      <protection/>
    </xf>
    <xf numFmtId="0" fontId="35" fillId="0" borderId="0" xfId="71" applyFont="1" applyAlignment="1">
      <alignment horizontal="right"/>
      <protection/>
    </xf>
    <xf numFmtId="0" fontId="0" fillId="0" borderId="0" xfId="71" applyFont="1">
      <alignment/>
      <protection/>
    </xf>
    <xf numFmtId="176" fontId="37" fillId="0" borderId="0" xfId="71" applyNumberFormat="1" applyFont="1" applyAlignment="1">
      <alignment horizontal="centerContinuous" vertical="top"/>
      <protection/>
    </xf>
    <xf numFmtId="176" fontId="6" fillId="0" borderId="0" xfId="71" applyNumberFormat="1" applyFont="1" applyAlignment="1">
      <alignment horizontal="centerContinuous" vertical="top"/>
      <protection/>
    </xf>
    <xf numFmtId="176" fontId="6" fillId="0" borderId="0" xfId="71" applyNumberFormat="1" applyFont="1" applyAlignment="1">
      <alignment horizontal="center" vertical="top"/>
      <protection/>
    </xf>
    <xf numFmtId="0" fontId="34" fillId="0" borderId="0" xfId="71" applyFont="1" applyAlignment="1">
      <alignment horizontal="center"/>
      <protection/>
    </xf>
    <xf numFmtId="176" fontId="38" fillId="0" borderId="0" xfId="71" applyNumberFormat="1" applyFont="1" applyAlignment="1">
      <alignment horizontal="centerContinuous" vertical="top"/>
      <protection/>
    </xf>
    <xf numFmtId="0" fontId="39" fillId="0" borderId="0" xfId="71" applyFont="1" applyAlignment="1">
      <alignment horizontal="center"/>
      <protection/>
    </xf>
    <xf numFmtId="0" fontId="39" fillId="0" borderId="0" xfId="71" applyFont="1" applyBorder="1" applyAlignment="1">
      <alignment horizontal="center"/>
      <protection/>
    </xf>
    <xf numFmtId="0" fontId="39" fillId="0" borderId="0" xfId="71" applyFont="1" applyAlignment="1">
      <alignment horizontal="right"/>
      <protection/>
    </xf>
    <xf numFmtId="176" fontId="39" fillId="0" borderId="0" xfId="71" applyNumberFormat="1" applyFont="1" applyAlignment="1">
      <alignment horizontal="right"/>
      <protection/>
    </xf>
    <xf numFmtId="0" fontId="38" fillId="0" borderId="0" xfId="71" applyFont="1">
      <alignment/>
      <protection/>
    </xf>
    <xf numFmtId="0" fontId="0" fillId="0" borderId="0" xfId="71" applyFont="1" applyAlignment="1">
      <alignment horizontal="right"/>
      <protection/>
    </xf>
    <xf numFmtId="0" fontId="5" fillId="0" borderId="0" xfId="71" applyFont="1" applyProtection="1">
      <alignment/>
      <protection locked="0"/>
    </xf>
    <xf numFmtId="0" fontId="41" fillId="0" borderId="0" xfId="71" applyFont="1" applyAlignment="1">
      <alignment horizontal="left" vertical="center"/>
      <protection/>
    </xf>
    <xf numFmtId="0" fontId="5" fillId="0" borderId="0" xfId="71" applyFont="1">
      <alignment/>
      <protection/>
    </xf>
    <xf numFmtId="0" fontId="5" fillId="0" borderId="0" xfId="71" applyFont="1" applyBorder="1">
      <alignment/>
      <protection/>
    </xf>
    <xf numFmtId="38" fontId="5" fillId="0" borderId="0" xfId="51" applyFont="1" applyAlignment="1">
      <alignment horizontal="right"/>
    </xf>
    <xf numFmtId="38" fontId="5" fillId="0" borderId="0" xfId="51" applyFont="1" applyAlignment="1">
      <alignment/>
    </xf>
    <xf numFmtId="0" fontId="36" fillId="0" borderId="0" xfId="71" applyFont="1" applyAlignment="1">
      <alignment horizontal="centerContinuous" vertical="center"/>
      <protection/>
    </xf>
    <xf numFmtId="0" fontId="36" fillId="0" borderId="0" xfId="71" applyFont="1" applyAlignment="1">
      <alignment horizontal="left" vertical="center"/>
      <protection/>
    </xf>
    <xf numFmtId="0" fontId="53" fillId="0" borderId="25" xfId="0" applyFont="1" applyFill="1" applyBorder="1" applyAlignment="1">
      <alignment horizontal="left" vertical="top" wrapText="1" readingOrder="1"/>
    </xf>
    <xf numFmtId="0" fontId="53" fillId="0" borderId="11" xfId="0" applyFont="1" applyFill="1" applyBorder="1" applyAlignment="1">
      <alignment horizontal="left" vertical="top" wrapText="1" readingOrder="1"/>
    </xf>
    <xf numFmtId="0" fontId="62" fillId="0" borderId="12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 wrapText="1"/>
    </xf>
    <xf numFmtId="0" fontId="54" fillId="0" borderId="20" xfId="0" applyFont="1" applyBorder="1" applyAlignment="1">
      <alignment vertical="center" wrapText="1" readingOrder="1"/>
    </xf>
    <xf numFmtId="0" fontId="54" fillId="0" borderId="25" xfId="0" applyFont="1" applyBorder="1" applyAlignment="1">
      <alignment vertical="center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4" fillId="0" borderId="0" xfId="65" applyFont="1" applyBorder="1" applyAlignment="1">
      <alignment horizontal="justify" vertical="center"/>
      <protection/>
    </xf>
    <xf numFmtId="0" fontId="92" fillId="0" borderId="0" xfId="65" applyFill="1" applyBorder="1" applyAlignment="1">
      <alignment vertical="center"/>
      <protection/>
    </xf>
    <xf numFmtId="0" fontId="92" fillId="0" borderId="0" xfId="65" applyBorder="1" applyAlignment="1">
      <alignment vertical="center"/>
      <protection/>
    </xf>
    <xf numFmtId="0" fontId="92" fillId="0" borderId="0" xfId="65" applyAlignment="1">
      <alignment vertical="center"/>
      <protection/>
    </xf>
    <xf numFmtId="0" fontId="92" fillId="0" borderId="0" xfId="65">
      <alignment vertical="center"/>
      <protection/>
    </xf>
    <xf numFmtId="0" fontId="7" fillId="0" borderId="0" xfId="65" applyFont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2" fillId="0" borderId="0" xfId="65" applyBorder="1" applyAlignment="1">
      <alignment horizontal="right" vertical="center"/>
      <protection/>
    </xf>
    <xf numFmtId="0" fontId="18" fillId="0" borderId="0" xfId="65" applyFont="1" applyFill="1" applyBorder="1" applyAlignment="1">
      <alignment horizontal="justify" vertical="center"/>
      <protection/>
    </xf>
    <xf numFmtId="0" fontId="17" fillId="0" borderId="0" xfId="65" applyFont="1" applyBorder="1" applyAlignment="1">
      <alignment horizontal="justify" vertical="center"/>
      <protection/>
    </xf>
    <xf numFmtId="0" fontId="92" fillId="0" borderId="0" xfId="65" applyFill="1">
      <alignment vertical="center"/>
      <protection/>
    </xf>
    <xf numFmtId="0" fontId="92" fillId="0" borderId="0" xfId="65" applyBorder="1">
      <alignment vertical="center"/>
      <protection/>
    </xf>
    <xf numFmtId="0" fontId="0" fillId="0" borderId="26" xfId="65" applyFont="1" applyFill="1" applyBorder="1" applyAlignment="1">
      <alignment vertical="center" shrinkToFit="1"/>
      <protection/>
    </xf>
    <xf numFmtId="0" fontId="0" fillId="0" borderId="27" xfId="65" applyFont="1" applyFill="1" applyBorder="1" applyAlignment="1">
      <alignment vertical="center" shrinkToFit="1"/>
      <protection/>
    </xf>
    <xf numFmtId="0" fontId="63" fillId="0" borderId="0" xfId="65" applyFont="1" applyFill="1" applyAlignment="1">
      <alignment vertical="center"/>
      <protection/>
    </xf>
    <xf numFmtId="0" fontId="63" fillId="0" borderId="0" xfId="65" applyFont="1">
      <alignment vertical="center"/>
      <protection/>
    </xf>
    <xf numFmtId="0" fontId="63" fillId="0" borderId="0" xfId="65" applyFont="1" applyFill="1">
      <alignment vertical="center"/>
      <protection/>
    </xf>
    <xf numFmtId="0" fontId="5" fillId="0" borderId="0" xfId="65" applyFont="1" applyFill="1" applyBorder="1" applyAlignment="1">
      <alignment vertical="top"/>
      <protection/>
    </xf>
    <xf numFmtId="0" fontId="21" fillId="0" borderId="0" xfId="65" applyFont="1" applyBorder="1" applyAlignment="1">
      <alignment vertical="top"/>
      <protection/>
    </xf>
    <xf numFmtId="0" fontId="41" fillId="0" borderId="0" xfId="65" applyFont="1" applyFill="1" applyBorder="1" applyAlignment="1">
      <alignment vertical="top"/>
      <protection/>
    </xf>
    <xf numFmtId="0" fontId="18" fillId="0" borderId="0" xfId="65" applyFont="1" applyBorder="1" applyAlignment="1">
      <alignment vertical="top"/>
      <protection/>
    </xf>
    <xf numFmtId="0" fontId="46" fillId="0" borderId="0" xfId="65" applyFont="1" applyFill="1" applyBorder="1" applyAlignment="1">
      <alignment horizontal="justify" vertical="center"/>
      <protection/>
    </xf>
    <xf numFmtId="0" fontId="5" fillId="0" borderId="0" xfId="65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0" fontId="14" fillId="0" borderId="0" xfId="65" applyFont="1" applyFill="1" applyBorder="1" applyAlignment="1">
      <alignment horizontal="justify" vertical="center"/>
      <protection/>
    </xf>
    <xf numFmtId="0" fontId="37" fillId="36" borderId="28" xfId="71" applyFont="1" applyFill="1" applyBorder="1" applyProtection="1">
      <alignment/>
      <protection/>
    </xf>
    <xf numFmtId="0" fontId="37" fillId="36" borderId="29" xfId="71" applyFont="1" applyFill="1" applyBorder="1" applyProtection="1">
      <alignment/>
      <protection/>
    </xf>
    <xf numFmtId="0" fontId="37" fillId="36" borderId="30" xfId="71" applyFont="1" applyFill="1" applyBorder="1" applyAlignment="1" applyProtection="1">
      <alignment vertical="center"/>
      <protection/>
    </xf>
    <xf numFmtId="0" fontId="37" fillId="36" borderId="31" xfId="71" applyFont="1" applyFill="1" applyBorder="1" applyAlignment="1" applyProtection="1">
      <alignment vertical="center"/>
      <protection/>
    </xf>
    <xf numFmtId="0" fontId="37" fillId="0" borderId="32" xfId="71" applyFont="1" applyFill="1" applyBorder="1" applyProtection="1">
      <alignment/>
      <protection/>
    </xf>
    <xf numFmtId="0" fontId="38" fillId="0" borderId="32" xfId="71" applyFont="1" applyFill="1" applyBorder="1" applyProtection="1">
      <alignment/>
      <protection/>
    </xf>
    <xf numFmtId="0" fontId="5" fillId="0" borderId="0" xfId="71" applyFont="1" applyBorder="1" applyProtection="1">
      <alignment/>
      <protection/>
    </xf>
    <xf numFmtId="0" fontId="5" fillId="0" borderId="0" xfId="71" applyFont="1" applyBorder="1" applyAlignment="1" applyProtection="1">
      <alignment horizontal="right"/>
      <protection/>
    </xf>
    <xf numFmtId="176" fontId="39" fillId="0" borderId="0" xfId="71" applyNumberFormat="1" applyFont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0" fillId="0" borderId="33" xfId="0" applyFill="1" applyBorder="1" applyAlignment="1">
      <alignment horizontal="center" vertical="center"/>
    </xf>
    <xf numFmtId="182" fontId="12" fillId="0" borderId="33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/>
    </xf>
    <xf numFmtId="0" fontId="0" fillId="0" borderId="13" xfId="0" applyBorder="1" applyAlignment="1">
      <alignment vertical="center"/>
    </xf>
    <xf numFmtId="0" fontId="12" fillId="37" borderId="35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8" fontId="9" fillId="0" borderId="0" xfId="51" applyFont="1" applyAlignment="1">
      <alignment/>
    </xf>
    <xf numFmtId="38" fontId="7" fillId="0" borderId="0" xfId="51" applyFont="1" applyBorder="1" applyAlignment="1">
      <alignment horizontal="right"/>
    </xf>
    <xf numFmtId="38" fontId="9" fillId="0" borderId="0" xfId="51" applyFont="1" applyAlignment="1" applyProtection="1">
      <alignment/>
      <protection locked="0"/>
    </xf>
    <xf numFmtId="38" fontId="9" fillId="0" borderId="0" xfId="51" applyFont="1" applyAlignment="1">
      <alignment horizontal="right"/>
    </xf>
    <xf numFmtId="38" fontId="7" fillId="0" borderId="0" xfId="51" applyFont="1" applyAlignment="1">
      <alignment horizontal="right" vertical="center"/>
    </xf>
    <xf numFmtId="38" fontId="5" fillId="0" borderId="0" xfId="51" applyFont="1" applyAlignment="1">
      <alignment vertical="center"/>
    </xf>
    <xf numFmtId="38" fontId="19" fillId="0" borderId="0" xfId="51" applyFont="1" applyAlignment="1">
      <alignment vertical="center"/>
    </xf>
    <xf numFmtId="38" fontId="5" fillId="0" borderId="0" xfId="51" applyFont="1" applyAlignment="1">
      <alignment horizontal="right" vertical="center"/>
    </xf>
    <xf numFmtId="0" fontId="0" fillId="38" borderId="2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63" fillId="38" borderId="12" xfId="0" applyFont="1" applyFill="1" applyBorder="1" applyAlignment="1">
      <alignment vertical="center" textRotation="255" wrapText="1"/>
    </xf>
    <xf numFmtId="0" fontId="63" fillId="38" borderId="11" xfId="0" applyFont="1" applyFill="1" applyBorder="1" applyAlignment="1">
      <alignment vertical="center" textRotation="255" wrapText="1"/>
    </xf>
    <xf numFmtId="176" fontId="36" fillId="39" borderId="11" xfId="71" applyNumberFormat="1" applyFont="1" applyFill="1" applyBorder="1" applyAlignment="1">
      <alignment horizontal="centerContinuous"/>
      <protection/>
    </xf>
    <xf numFmtId="176" fontId="38" fillId="39" borderId="11" xfId="71" applyNumberFormat="1" applyFont="1" applyFill="1" applyBorder="1" applyAlignment="1">
      <alignment horizontal="centerContinuous"/>
      <protection/>
    </xf>
    <xf numFmtId="176" fontId="36" fillId="40" borderId="11" xfId="71" applyNumberFormat="1" applyFont="1" applyFill="1" applyBorder="1" applyAlignment="1">
      <alignment horizontal="centerContinuous"/>
      <protection/>
    </xf>
    <xf numFmtId="176" fontId="38" fillId="40" borderId="11" xfId="71" applyNumberFormat="1" applyFont="1" applyFill="1" applyBorder="1" applyAlignment="1">
      <alignment horizontal="centerContinuous"/>
      <protection/>
    </xf>
    <xf numFmtId="178" fontId="48" fillId="40" borderId="17" xfId="42" applyNumberFormat="1" applyFont="1" applyFill="1" applyBorder="1" applyAlignment="1">
      <alignment/>
    </xf>
    <xf numFmtId="178" fontId="48" fillId="40" borderId="11" xfId="42" applyNumberFormat="1" applyFont="1" applyFill="1" applyBorder="1" applyAlignment="1">
      <alignment/>
    </xf>
    <xf numFmtId="178" fontId="48" fillId="40" borderId="18" xfId="42" applyNumberFormat="1" applyFont="1" applyFill="1" applyBorder="1" applyAlignment="1">
      <alignment/>
    </xf>
    <xf numFmtId="178" fontId="42" fillId="40" borderId="36" xfId="42" applyNumberFormat="1" applyFont="1" applyFill="1" applyBorder="1" applyAlignment="1" applyProtection="1">
      <alignment horizontal="distributed" shrinkToFit="1"/>
      <protection/>
    </xf>
    <xf numFmtId="178" fontId="42" fillId="40" borderId="23" xfId="42" applyNumberFormat="1" applyFont="1" applyFill="1" applyBorder="1" applyAlignment="1" applyProtection="1">
      <alignment horizontal="distributed" shrinkToFit="1"/>
      <protection/>
    </xf>
    <xf numFmtId="178" fontId="42" fillId="40" borderId="25" xfId="42" applyNumberFormat="1" applyFont="1" applyFill="1" applyBorder="1" applyAlignment="1" applyProtection="1">
      <alignment horizontal="distributed" shrinkToFit="1"/>
      <protection/>
    </xf>
    <xf numFmtId="178" fontId="42" fillId="40" borderId="37" xfId="42" applyNumberFormat="1" applyFont="1" applyFill="1" applyBorder="1" applyAlignment="1" applyProtection="1">
      <alignment horizontal="distributed" shrinkToFit="1"/>
      <protection/>
    </xf>
    <xf numFmtId="178" fontId="42" fillId="40" borderId="38" xfId="42" applyNumberFormat="1" applyFont="1" applyFill="1" applyBorder="1" applyAlignment="1" applyProtection="1">
      <alignment horizontal="distributed" shrinkToFit="1"/>
      <protection/>
    </xf>
    <xf numFmtId="178" fontId="42" fillId="40" borderId="39" xfId="42" applyNumberFormat="1" applyFont="1" applyFill="1" applyBorder="1" applyAlignment="1" applyProtection="1">
      <alignment horizontal="distributed" shrinkToFit="1"/>
      <protection/>
    </xf>
    <xf numFmtId="178" fontId="42" fillId="40" borderId="40" xfId="42" applyNumberFormat="1" applyFont="1" applyFill="1" applyBorder="1" applyAlignment="1" applyProtection="1">
      <alignment horizontal="distributed" shrinkToFit="1"/>
      <protection/>
    </xf>
    <xf numFmtId="178" fontId="42" fillId="40" borderId="41" xfId="42" applyNumberFormat="1" applyFont="1" applyFill="1" applyBorder="1" applyAlignment="1" applyProtection="1">
      <alignment horizontal="distributed" shrinkToFit="1"/>
      <protection/>
    </xf>
    <xf numFmtId="178" fontId="42" fillId="40" borderId="12" xfId="42" applyNumberFormat="1" applyFont="1" applyFill="1" applyBorder="1" applyAlignment="1" applyProtection="1">
      <alignment horizontal="distributed" shrinkToFit="1"/>
      <protection/>
    </xf>
    <xf numFmtId="178" fontId="42" fillId="40" borderId="11" xfId="42" applyNumberFormat="1" applyFont="1" applyFill="1" applyBorder="1" applyAlignment="1" applyProtection="1">
      <alignment horizontal="distributed" shrinkToFit="1"/>
      <protection/>
    </xf>
    <xf numFmtId="178" fontId="42" fillId="40" borderId="13" xfId="42" applyNumberFormat="1" applyFont="1" applyFill="1" applyBorder="1" applyAlignment="1" applyProtection="1">
      <alignment horizontal="distributed" shrinkToFit="1"/>
      <protection/>
    </xf>
    <xf numFmtId="178" fontId="42" fillId="40" borderId="42" xfId="42" applyNumberFormat="1" applyFont="1" applyFill="1" applyBorder="1" applyAlignment="1" applyProtection="1">
      <alignment horizontal="distributed" shrinkToFit="1"/>
      <protection/>
    </xf>
    <xf numFmtId="178" fontId="42" fillId="40" borderId="43" xfId="42" applyNumberFormat="1" applyFont="1" applyFill="1" applyBorder="1" applyAlignment="1" applyProtection="1">
      <alignment horizontal="distributed" shrinkToFit="1"/>
      <protection/>
    </xf>
    <xf numFmtId="178" fontId="42" fillId="40" borderId="44" xfId="42" applyNumberFormat="1" applyFont="1" applyFill="1" applyBorder="1" applyAlignment="1" applyProtection="1">
      <alignment horizontal="distributed" shrinkToFit="1"/>
      <protection/>
    </xf>
    <xf numFmtId="178" fontId="1" fillId="40" borderId="12" xfId="0" applyNumberFormat="1" applyFont="1" applyFill="1" applyBorder="1" applyAlignment="1">
      <alignment horizontal="right" vertical="top" wrapText="1" readingOrder="1"/>
    </xf>
    <xf numFmtId="178" fontId="1" fillId="0" borderId="0" xfId="0" applyNumberFormat="1" applyFont="1" applyFill="1" applyBorder="1" applyAlignment="1">
      <alignment horizontal="right" vertical="top" wrapText="1" readingOrder="1"/>
    </xf>
    <xf numFmtId="180" fontId="1" fillId="0" borderId="0" xfId="0" applyNumberFormat="1" applyFont="1" applyFill="1" applyBorder="1" applyAlignment="1">
      <alignment horizontal="right" vertical="center" wrapText="1" readingOrder="1"/>
    </xf>
    <xf numFmtId="180" fontId="1" fillId="0" borderId="45" xfId="0" applyNumberFormat="1" applyFont="1" applyFill="1" applyBorder="1" applyAlignment="1">
      <alignment horizontal="right" vertical="center" wrapText="1" readingOrder="1"/>
    </xf>
    <xf numFmtId="180" fontId="47" fillId="0" borderId="0" xfId="0" applyNumberFormat="1" applyFont="1" applyBorder="1" applyAlignment="1">
      <alignment horizontal="right" vertical="center" wrapText="1" readingOrder="1"/>
    </xf>
    <xf numFmtId="0" fontId="0" fillId="0" borderId="46" xfId="0" applyFill="1" applyBorder="1" applyAlignment="1">
      <alignment vertical="center"/>
    </xf>
    <xf numFmtId="0" fontId="26" fillId="0" borderId="11" xfId="71" applyFont="1" applyFill="1" applyBorder="1" applyAlignment="1" applyProtection="1">
      <alignment vertical="center" shrinkToFit="1"/>
      <protection locked="0"/>
    </xf>
    <xf numFmtId="180" fontId="7" fillId="0" borderId="0" xfId="51" applyNumberFormat="1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0" fontId="9" fillId="4" borderId="47" xfId="0" applyFont="1" applyFill="1" applyBorder="1" applyAlignment="1">
      <alignment/>
    </xf>
    <xf numFmtId="176" fontId="6" fillId="36" borderId="24" xfId="51" applyNumberFormat="1" applyFont="1" applyFill="1" applyBorder="1" applyAlignment="1" applyProtection="1">
      <alignment horizontal="center" vertical="center" wrapText="1"/>
      <protection locked="0"/>
    </xf>
    <xf numFmtId="177" fontId="49" fillId="0" borderId="48" xfId="71" applyNumberFormat="1" applyFont="1" applyBorder="1" applyAlignment="1" applyProtection="1">
      <alignment horizontal="left" vertical="center"/>
      <protection locked="0"/>
    </xf>
    <xf numFmtId="177" fontId="49" fillId="0" borderId="49" xfId="71" applyNumberFormat="1" applyFont="1" applyBorder="1" applyAlignment="1" applyProtection="1">
      <alignment horizontal="left" vertical="center"/>
      <protection locked="0"/>
    </xf>
    <xf numFmtId="177" fontId="49" fillId="0" borderId="50" xfId="71" applyNumberFormat="1" applyFont="1" applyBorder="1" applyAlignment="1" applyProtection="1">
      <alignment horizontal="left" vertical="center"/>
      <protection locked="0"/>
    </xf>
    <xf numFmtId="0" fontId="0" fillId="0" borderId="10" xfId="65" applyFont="1" applyFill="1" applyBorder="1" applyAlignment="1">
      <alignment vertical="center" shrinkToFit="1"/>
      <protection/>
    </xf>
    <xf numFmtId="183" fontId="3" fillId="0" borderId="23" xfId="65" applyNumberFormat="1" applyFont="1" applyFill="1" applyBorder="1" applyAlignment="1">
      <alignment horizontal="right" vertical="center" shrinkToFit="1"/>
      <protection/>
    </xf>
    <xf numFmtId="0" fontId="0" fillId="33" borderId="12" xfId="65" applyFont="1" applyFill="1" applyBorder="1" applyAlignment="1" applyProtection="1">
      <alignment vertical="center" shrinkToFit="1"/>
      <protection/>
    </xf>
    <xf numFmtId="0" fontId="0" fillId="33" borderId="11" xfId="65" applyFont="1" applyFill="1" applyBorder="1" applyAlignment="1" applyProtection="1">
      <alignment vertical="center" shrinkToFit="1"/>
      <protection/>
    </xf>
    <xf numFmtId="0" fontId="0" fillId="33" borderId="11" xfId="65" applyFont="1" applyFill="1" applyBorder="1" applyAlignment="1" applyProtection="1">
      <alignment vertical="center" shrinkToFit="1"/>
      <protection/>
    </xf>
    <xf numFmtId="0" fontId="0" fillId="33" borderId="37" xfId="65" applyFont="1" applyFill="1" applyBorder="1" applyAlignment="1" applyProtection="1">
      <alignment vertical="center" shrinkToFit="1"/>
      <protection/>
    </xf>
    <xf numFmtId="0" fontId="0" fillId="33" borderId="12" xfId="65" applyFont="1" applyFill="1" applyBorder="1" applyAlignment="1" applyProtection="1">
      <alignment vertical="center" shrinkToFit="1"/>
      <protection/>
    </xf>
    <xf numFmtId="0" fontId="0" fillId="0" borderId="37" xfId="65" applyFont="1" applyFill="1" applyBorder="1" applyAlignment="1" applyProtection="1">
      <alignment vertical="center" shrinkToFit="1"/>
      <protection/>
    </xf>
    <xf numFmtId="0" fontId="0" fillId="33" borderId="13" xfId="65" applyFont="1" applyFill="1" applyBorder="1" applyAlignment="1" applyProtection="1">
      <alignment vertical="center" shrinkToFit="1"/>
      <protection/>
    </xf>
    <xf numFmtId="0" fontId="24" fillId="0" borderId="13" xfId="68" applyFont="1" applyBorder="1" applyAlignment="1">
      <alignment vertical="center" shrinkToFit="1"/>
      <protection/>
    </xf>
    <xf numFmtId="0" fontId="11" fillId="0" borderId="13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11" fillId="37" borderId="51" xfId="0" applyFont="1" applyFill="1" applyBorder="1" applyAlignment="1">
      <alignment shrinkToFit="1"/>
    </xf>
    <xf numFmtId="0" fontId="11" fillId="37" borderId="52" xfId="0" applyFont="1" applyFill="1" applyBorder="1" applyAlignment="1">
      <alignment shrinkToFit="1"/>
    </xf>
    <xf numFmtId="0" fontId="11" fillId="37" borderId="53" xfId="0" applyFont="1" applyFill="1" applyBorder="1" applyAlignment="1">
      <alignment shrinkToFit="1"/>
    </xf>
    <xf numFmtId="0" fontId="11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70" applyFont="1" applyFill="1" applyBorder="1" applyAlignment="1" applyProtection="1">
      <alignment vertical="center"/>
      <protection locked="0"/>
    </xf>
    <xf numFmtId="0" fontId="42" fillId="0" borderId="13" xfId="70" applyFont="1" applyFill="1" applyBorder="1" applyAlignment="1">
      <alignment horizontal="center" vertical="center"/>
      <protection/>
    </xf>
    <xf numFmtId="0" fontId="11" fillId="0" borderId="24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 applyProtection="1">
      <alignment vertical="center"/>
      <protection locked="0"/>
    </xf>
    <xf numFmtId="0" fontId="12" fillId="39" borderId="55" xfId="0" applyFont="1" applyFill="1" applyBorder="1" applyAlignment="1" applyProtection="1">
      <alignment vertical="center"/>
      <protection locked="0"/>
    </xf>
    <xf numFmtId="0" fontId="12" fillId="39" borderId="34" xfId="0" applyFont="1" applyFill="1" applyBorder="1" applyAlignment="1" applyProtection="1">
      <alignment vertical="center"/>
      <protection locked="0"/>
    </xf>
    <xf numFmtId="0" fontId="12" fillId="0" borderId="56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right" vertical="top" wrapText="1" readingOrder="1"/>
      <protection locked="0"/>
    </xf>
    <xf numFmtId="180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24" xfId="71" applyFont="1" applyBorder="1" applyProtection="1">
      <alignment/>
      <protection locked="0"/>
    </xf>
    <xf numFmtId="0" fontId="9" fillId="0" borderId="12" xfId="71" applyFont="1" applyBorder="1" applyProtection="1">
      <alignment/>
      <protection locked="0"/>
    </xf>
    <xf numFmtId="0" fontId="7" fillId="0" borderId="37" xfId="71" applyFont="1" applyFill="1" applyBorder="1" applyAlignment="1" applyProtection="1">
      <alignment horizontal="center" vertical="center"/>
      <protection locked="0"/>
    </xf>
    <xf numFmtId="0" fontId="11" fillId="0" borderId="57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54" xfId="0" applyFont="1" applyBorder="1" applyAlignment="1">
      <alignment/>
    </xf>
    <xf numFmtId="0" fontId="11" fillId="37" borderId="58" xfId="0" applyFont="1" applyFill="1" applyBorder="1" applyAlignment="1">
      <alignment/>
    </xf>
    <xf numFmtId="176" fontId="7" fillId="0" borderId="21" xfId="51" applyNumberFormat="1" applyFont="1" applyFill="1" applyBorder="1" applyAlignment="1" applyProtection="1">
      <alignment/>
      <protection locked="0"/>
    </xf>
    <xf numFmtId="0" fontId="11" fillId="0" borderId="57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12" xfId="0" applyFont="1" applyBorder="1" applyAlignment="1">
      <alignment/>
    </xf>
    <xf numFmtId="0" fontId="9" fillId="10" borderId="59" xfId="0" applyFont="1" applyFill="1" applyBorder="1" applyAlignment="1">
      <alignment/>
    </xf>
    <xf numFmtId="0" fontId="9" fillId="10" borderId="12" xfId="0" applyFont="1" applyFill="1" applyBorder="1" applyAlignment="1">
      <alignment/>
    </xf>
    <xf numFmtId="0" fontId="9" fillId="10" borderId="11" xfId="0" applyFont="1" applyFill="1" applyBorder="1" applyAlignment="1">
      <alignment/>
    </xf>
    <xf numFmtId="0" fontId="9" fillId="39" borderId="11" xfId="0" applyFont="1" applyFill="1" applyBorder="1" applyAlignment="1" applyProtection="1">
      <alignment horizont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 readingOrder="1"/>
    </xf>
    <xf numFmtId="0" fontId="57" fillId="0" borderId="12" xfId="0" applyFont="1" applyBorder="1" applyAlignment="1">
      <alignment horizontal="center" vertical="center" shrinkToFit="1" readingOrder="1"/>
    </xf>
    <xf numFmtId="0" fontId="45" fillId="0" borderId="12" xfId="0" applyFont="1" applyBorder="1" applyAlignment="1">
      <alignment horizontal="center" vertical="center" shrinkToFit="1" readingOrder="1"/>
    </xf>
    <xf numFmtId="0" fontId="45" fillId="0" borderId="14" xfId="0" applyFont="1" applyBorder="1" applyAlignment="1">
      <alignment horizontal="center" shrinkToFit="1" readingOrder="1"/>
    </xf>
    <xf numFmtId="49" fontId="6" fillId="39" borderId="60" xfId="51" applyNumberFormat="1" applyFont="1" applyFill="1" applyBorder="1" applyAlignment="1" applyProtection="1">
      <alignment horizontal="center" vertical="center" shrinkToFit="1"/>
      <protection locked="0"/>
    </xf>
    <xf numFmtId="184" fontId="26" fillId="39" borderId="11" xfId="51" applyNumberFormat="1" applyFont="1" applyFill="1" applyBorder="1" applyAlignment="1" applyProtection="1">
      <alignment vertical="center" shrinkToFit="1"/>
      <protection locked="0"/>
    </xf>
    <xf numFmtId="184" fontId="26" fillId="39" borderId="12" xfId="51" applyNumberFormat="1" applyFont="1" applyFill="1" applyBorder="1" applyAlignment="1" applyProtection="1">
      <alignment horizontal="right" vertical="center" shrinkToFit="1"/>
      <protection locked="0"/>
    </xf>
    <xf numFmtId="184" fontId="26" fillId="39" borderId="13" xfId="51" applyNumberFormat="1" applyFont="1" applyFill="1" applyBorder="1" applyAlignment="1" applyProtection="1">
      <alignment vertical="center" shrinkToFit="1"/>
      <protection locked="0"/>
    </xf>
    <xf numFmtId="184" fontId="8" fillId="39" borderId="43" xfId="51" applyNumberFormat="1" applyFont="1" applyFill="1" applyBorder="1" applyAlignment="1" applyProtection="1">
      <alignment vertical="center" shrinkToFit="1"/>
      <protection locked="0"/>
    </xf>
    <xf numFmtId="184" fontId="8" fillId="39" borderId="12" xfId="51" applyNumberFormat="1" applyFont="1" applyFill="1" applyBorder="1" applyAlignment="1" applyProtection="1">
      <alignment vertical="center" shrinkToFit="1"/>
      <protection locked="0"/>
    </xf>
    <xf numFmtId="184" fontId="8" fillId="39" borderId="11" xfId="51" applyNumberFormat="1" applyFont="1" applyFill="1" applyBorder="1" applyAlignment="1" applyProtection="1">
      <alignment vertical="center" shrinkToFit="1"/>
      <protection locked="0"/>
    </xf>
    <xf numFmtId="184" fontId="8" fillId="39" borderId="13" xfId="51" applyNumberFormat="1" applyFont="1" applyFill="1" applyBorder="1" applyAlignment="1" applyProtection="1">
      <alignment vertical="center" shrinkToFit="1"/>
      <protection locked="0"/>
    </xf>
    <xf numFmtId="184" fontId="8" fillId="40" borderId="41" xfId="51" applyNumberFormat="1" applyFont="1" applyFill="1" applyBorder="1" applyAlignment="1">
      <alignment vertical="center" shrinkToFit="1"/>
    </xf>
    <xf numFmtId="184" fontId="8" fillId="40" borderId="42" xfId="51" applyNumberFormat="1" applyFont="1" applyFill="1" applyBorder="1" applyAlignment="1">
      <alignment vertical="center" shrinkToFit="1"/>
    </xf>
    <xf numFmtId="184" fontId="8" fillId="40" borderId="43" xfId="51" applyNumberFormat="1" applyFont="1" applyFill="1" applyBorder="1" applyAlignment="1">
      <alignment vertical="center" shrinkToFit="1"/>
    </xf>
    <xf numFmtId="184" fontId="8" fillId="40" borderId="12" xfId="51" applyNumberFormat="1" applyFont="1" applyFill="1" applyBorder="1" applyAlignment="1">
      <alignment vertical="center" shrinkToFit="1"/>
    </xf>
    <xf numFmtId="0" fontId="11" fillId="0" borderId="13" xfId="0" applyFont="1" applyBorder="1" applyAlignment="1" applyProtection="1">
      <alignment horizontal="center" shrinkToFit="1"/>
      <protection/>
    </xf>
    <xf numFmtId="9" fontId="5" fillId="40" borderId="43" xfId="42" applyFont="1" applyFill="1" applyBorder="1" applyAlignment="1" applyProtection="1">
      <alignment vertical="center" shrinkToFit="1"/>
      <protection/>
    </xf>
    <xf numFmtId="9" fontId="5" fillId="40" borderId="12" xfId="42" applyFont="1" applyFill="1" applyBorder="1" applyAlignment="1" applyProtection="1">
      <alignment vertical="center" shrinkToFit="1"/>
      <protection/>
    </xf>
    <xf numFmtId="9" fontId="5" fillId="40" borderId="11" xfId="42" applyFont="1" applyFill="1" applyBorder="1" applyAlignment="1" applyProtection="1">
      <alignment vertical="center" shrinkToFit="1"/>
      <protection/>
    </xf>
    <xf numFmtId="184" fontId="8" fillId="40" borderId="61" xfId="51" applyNumberFormat="1" applyFont="1" applyFill="1" applyBorder="1" applyAlignment="1" applyProtection="1">
      <alignment vertical="center" shrinkToFit="1"/>
      <protection/>
    </xf>
    <xf numFmtId="184" fontId="8" fillId="40" borderId="12" xfId="51" applyNumberFormat="1" applyFont="1" applyFill="1" applyBorder="1" applyAlignment="1" applyProtection="1">
      <alignment vertical="center" shrinkToFit="1"/>
      <protection/>
    </xf>
    <xf numFmtId="184" fontId="8" fillId="40" borderId="11" xfId="51" applyNumberFormat="1" applyFont="1" applyFill="1" applyBorder="1" applyAlignment="1" applyProtection="1">
      <alignment vertical="center" shrinkToFit="1"/>
      <protection/>
    </xf>
    <xf numFmtId="184" fontId="8" fillId="40" borderId="13" xfId="51" applyNumberFormat="1" applyFont="1" applyFill="1" applyBorder="1" applyAlignment="1" applyProtection="1">
      <alignment vertical="center" shrinkToFit="1"/>
      <protection/>
    </xf>
    <xf numFmtId="184" fontId="8" fillId="40" borderId="62" xfId="51" applyNumberFormat="1" applyFont="1" applyFill="1" applyBorder="1" applyAlignment="1" applyProtection="1">
      <alignment vertical="center" shrinkToFit="1"/>
      <protection/>
    </xf>
    <xf numFmtId="184" fontId="8" fillId="40" borderId="63" xfId="51" applyNumberFormat="1" applyFont="1" applyFill="1" applyBorder="1" applyAlignment="1" applyProtection="1">
      <alignment vertical="center" shrinkToFit="1"/>
      <protection/>
    </xf>
    <xf numFmtId="9" fontId="5" fillId="40" borderId="13" xfId="42" applyFont="1" applyFill="1" applyBorder="1" applyAlignment="1" applyProtection="1">
      <alignment vertical="center" shrinkToFit="1"/>
      <protection/>
    </xf>
    <xf numFmtId="9" fontId="5" fillId="40" borderId="41" xfId="42" applyFont="1" applyFill="1" applyBorder="1" applyAlignment="1" applyProtection="1">
      <alignment vertical="center" shrinkToFit="1"/>
      <protection/>
    </xf>
    <xf numFmtId="9" fontId="5" fillId="40" borderId="42" xfId="42" applyFont="1" applyFill="1" applyBorder="1" applyAlignment="1" applyProtection="1">
      <alignment vertical="center" shrinkToFit="1"/>
      <protection/>
    </xf>
    <xf numFmtId="184" fontId="26" fillId="40" borderId="43" xfId="51" applyNumberFormat="1" applyFont="1" applyFill="1" applyBorder="1" applyAlignment="1" applyProtection="1">
      <alignment vertical="center" shrinkToFit="1"/>
      <protection/>
    </xf>
    <xf numFmtId="184" fontId="26" fillId="39" borderId="12" xfId="51" applyNumberFormat="1" applyFont="1" applyFill="1" applyBorder="1" applyAlignment="1" applyProtection="1">
      <alignment vertical="center" shrinkToFit="1"/>
      <protection locked="0"/>
    </xf>
    <xf numFmtId="184" fontId="26" fillId="39" borderId="43" xfId="51" applyNumberFormat="1" applyFont="1" applyFill="1" applyBorder="1" applyAlignment="1" applyProtection="1">
      <alignment vertical="center" shrinkToFit="1"/>
      <protection locked="0"/>
    </xf>
    <xf numFmtId="184" fontId="26" fillId="39" borderId="24" xfId="51" applyNumberFormat="1" applyFont="1" applyFill="1" applyBorder="1" applyAlignment="1" applyProtection="1">
      <alignment vertical="center" shrinkToFit="1"/>
      <protection locked="0"/>
    </xf>
    <xf numFmtId="184" fontId="26" fillId="40" borderId="12" xfId="51" applyNumberFormat="1" applyFont="1" applyFill="1" applyBorder="1" applyAlignment="1" applyProtection="1">
      <alignment vertical="center" shrinkToFit="1"/>
      <protection/>
    </xf>
    <xf numFmtId="184" fontId="26" fillId="40" borderId="61" xfId="51" applyNumberFormat="1" applyFont="1" applyFill="1" applyBorder="1" applyAlignment="1" applyProtection="1">
      <alignment vertical="center" shrinkToFit="1"/>
      <protection/>
    </xf>
    <xf numFmtId="184" fontId="26" fillId="39" borderId="61" xfId="51" applyNumberFormat="1" applyFont="1" applyFill="1" applyBorder="1" applyAlignment="1" applyProtection="1">
      <alignment vertical="center" shrinkToFit="1"/>
      <protection locked="0"/>
    </xf>
    <xf numFmtId="178" fontId="26" fillId="40" borderId="11" xfId="51" applyNumberFormat="1" applyFont="1" applyFill="1" applyBorder="1" applyAlignment="1" applyProtection="1">
      <alignment vertical="center" shrinkToFit="1"/>
      <protection/>
    </xf>
    <xf numFmtId="176" fontId="7" fillId="0" borderId="0" xfId="71" applyNumberFormat="1" applyFont="1" applyAlignment="1">
      <alignment horizontal="right" vertical="top"/>
      <protection/>
    </xf>
    <xf numFmtId="178" fontId="42" fillId="40" borderId="21" xfId="42" applyNumberFormat="1" applyFont="1" applyFill="1" applyBorder="1" applyAlignment="1" applyProtection="1">
      <alignment horizontal="distributed" shrinkToFit="1"/>
      <protection/>
    </xf>
    <xf numFmtId="178" fontId="42" fillId="40" borderId="24" xfId="42" applyNumberFormat="1" applyFont="1" applyFill="1" applyBorder="1" applyAlignment="1" applyProtection="1">
      <alignment horizontal="distributed" shrinkToFit="1"/>
      <protection/>
    </xf>
    <xf numFmtId="178" fontId="7" fillId="0" borderId="38" xfId="42" applyNumberFormat="1" applyFont="1" applyFill="1" applyBorder="1" applyAlignment="1" applyProtection="1">
      <alignment horizontal="distributed" shrinkToFit="1"/>
      <protection/>
    </xf>
    <xf numFmtId="178" fontId="42" fillId="0" borderId="25" xfId="42" applyNumberFormat="1" applyFont="1" applyFill="1" applyBorder="1" applyAlignment="1" applyProtection="1">
      <alignment horizontal="distributed" shrinkToFit="1"/>
      <protection/>
    </xf>
    <xf numFmtId="178" fontId="42" fillId="0" borderId="11" xfId="42" applyNumberFormat="1" applyFont="1" applyFill="1" applyBorder="1" applyAlignment="1" applyProtection="1">
      <alignment horizontal="distributed" shrinkToFit="1"/>
      <protection/>
    </xf>
    <xf numFmtId="0" fontId="15" fillId="0" borderId="30" xfId="69" applyFont="1" applyBorder="1" applyAlignment="1" applyProtection="1">
      <alignment vertical="center"/>
      <protection/>
    </xf>
    <xf numFmtId="0" fontId="15" fillId="0" borderId="64" xfId="69" applyFont="1" applyBorder="1" applyAlignment="1" applyProtection="1">
      <alignment vertical="center"/>
      <protection/>
    </xf>
    <xf numFmtId="0" fontId="15" fillId="0" borderId="65" xfId="69" applyFont="1" applyBorder="1" applyAlignment="1" applyProtection="1">
      <alignment vertical="center"/>
      <protection/>
    </xf>
    <xf numFmtId="0" fontId="15" fillId="0" borderId="66" xfId="69" applyFont="1" applyBorder="1" applyAlignment="1" applyProtection="1">
      <alignment vertical="center"/>
      <protection/>
    </xf>
    <xf numFmtId="0" fontId="15" fillId="0" borderId="67" xfId="69" applyFont="1" applyBorder="1" applyAlignment="1" applyProtection="1">
      <alignment vertical="center"/>
      <protection/>
    </xf>
    <xf numFmtId="176" fontId="7" fillId="40" borderId="41" xfId="51" applyNumberFormat="1" applyFont="1" applyFill="1" applyBorder="1" applyAlignment="1" applyProtection="1">
      <alignment shrinkToFit="1"/>
      <protection/>
    </xf>
    <xf numFmtId="176" fontId="7" fillId="40" borderId="43" xfId="51" applyNumberFormat="1" applyFont="1" applyFill="1" applyBorder="1" applyAlignment="1" applyProtection="1">
      <alignment shrinkToFit="1"/>
      <protection/>
    </xf>
    <xf numFmtId="176" fontId="7" fillId="40" borderId="42" xfId="51" applyNumberFormat="1" applyFont="1" applyFill="1" applyBorder="1" applyAlignment="1" applyProtection="1">
      <alignment shrinkToFit="1"/>
      <protection/>
    </xf>
    <xf numFmtId="176" fontId="7" fillId="40" borderId="44" xfId="51" applyNumberFormat="1" applyFont="1" applyFill="1" applyBorder="1" applyAlignment="1" applyProtection="1">
      <alignment shrinkToFit="1"/>
      <protection/>
    </xf>
    <xf numFmtId="176" fontId="7" fillId="40" borderId="24" xfId="51" applyNumberFormat="1" applyFont="1" applyFill="1" applyBorder="1" applyAlignment="1" applyProtection="1">
      <alignment shrinkToFit="1"/>
      <protection/>
    </xf>
    <xf numFmtId="176" fontId="7" fillId="39" borderId="43" xfId="51" applyNumberFormat="1" applyFont="1" applyFill="1" applyBorder="1" applyAlignment="1" applyProtection="1">
      <alignment horizontal="right" shrinkToFit="1"/>
      <protection locked="0"/>
    </xf>
    <xf numFmtId="176" fontId="7" fillId="39" borderId="12" xfId="51" applyNumberFormat="1" applyFont="1" applyFill="1" applyBorder="1" applyAlignment="1" applyProtection="1">
      <alignment horizontal="right" shrinkToFit="1"/>
      <protection locked="0"/>
    </xf>
    <xf numFmtId="176" fontId="7" fillId="40" borderId="41" xfId="51" applyNumberFormat="1" applyFont="1" applyFill="1" applyBorder="1" applyAlignment="1" applyProtection="1">
      <alignment horizontal="right" shrinkToFit="1"/>
      <protection/>
    </xf>
    <xf numFmtId="176" fontId="7" fillId="40" borderId="43" xfId="51" applyNumberFormat="1" applyFont="1" applyFill="1" applyBorder="1" applyAlignment="1" applyProtection="1">
      <alignment horizontal="right" shrinkToFit="1"/>
      <protection/>
    </xf>
    <xf numFmtId="176" fontId="7" fillId="40" borderId="42" xfId="51" applyNumberFormat="1" applyFont="1" applyFill="1" applyBorder="1" applyAlignment="1" applyProtection="1">
      <alignment horizontal="right" shrinkToFit="1"/>
      <protection/>
    </xf>
    <xf numFmtId="176" fontId="7" fillId="40" borderId="44" xfId="51" applyNumberFormat="1" applyFont="1" applyFill="1" applyBorder="1" applyAlignment="1" applyProtection="1">
      <alignment horizontal="right" shrinkToFit="1"/>
      <protection/>
    </xf>
    <xf numFmtId="176" fontId="7" fillId="40" borderId="24" xfId="51" applyNumberFormat="1" applyFont="1" applyFill="1" applyBorder="1" applyAlignment="1" applyProtection="1">
      <alignment horizontal="right" shrinkToFit="1"/>
      <protection/>
    </xf>
    <xf numFmtId="176" fontId="7" fillId="40" borderId="43" xfId="51" applyNumberFormat="1" applyFont="1" applyFill="1" applyBorder="1" applyAlignment="1" applyProtection="1">
      <alignment horizontal="right" shrinkToFit="1"/>
      <protection locked="0"/>
    </xf>
    <xf numFmtId="178" fontId="7" fillId="40" borderId="61" xfId="51" applyNumberFormat="1" applyFont="1" applyFill="1" applyBorder="1" applyAlignment="1" applyProtection="1">
      <alignment shrinkToFit="1"/>
      <protection/>
    </xf>
    <xf numFmtId="176" fontId="7" fillId="40" borderId="12" xfId="51" applyNumberFormat="1" applyFont="1" applyFill="1" applyBorder="1" applyAlignment="1" applyProtection="1">
      <alignment horizontal="right" shrinkToFit="1"/>
      <protection locked="0"/>
    </xf>
    <xf numFmtId="176" fontId="7" fillId="40" borderId="12" xfId="51" applyNumberFormat="1" applyFont="1" applyFill="1" applyBorder="1" applyAlignment="1" applyProtection="1">
      <alignment shrinkToFit="1"/>
      <protection/>
    </xf>
    <xf numFmtId="178" fontId="7" fillId="40" borderId="68" xfId="42" applyNumberFormat="1" applyFont="1" applyFill="1" applyBorder="1" applyAlignment="1" applyProtection="1">
      <alignment shrinkToFit="1"/>
      <protection/>
    </xf>
    <xf numFmtId="176" fontId="7" fillId="40" borderId="11" xfId="51" applyNumberFormat="1" applyFont="1" applyFill="1" applyBorder="1" applyAlignment="1" applyProtection="1">
      <alignment horizontal="right" shrinkToFit="1"/>
      <protection locked="0"/>
    </xf>
    <xf numFmtId="176" fontId="7" fillId="40" borderId="11" xfId="51" applyNumberFormat="1" applyFont="1" applyFill="1" applyBorder="1" applyAlignment="1" applyProtection="1">
      <alignment shrinkToFit="1"/>
      <protection/>
    </xf>
    <xf numFmtId="178" fontId="7" fillId="40" borderId="64" xfId="42" applyNumberFormat="1" applyFont="1" applyFill="1" applyBorder="1" applyAlignment="1" applyProtection="1">
      <alignment shrinkToFit="1"/>
      <protection/>
    </xf>
    <xf numFmtId="176" fontId="7" fillId="40" borderId="13" xfId="51" applyNumberFormat="1" applyFont="1" applyFill="1" applyBorder="1" applyAlignment="1" applyProtection="1">
      <alignment horizontal="right" shrinkToFit="1"/>
      <protection locked="0"/>
    </xf>
    <xf numFmtId="176" fontId="7" fillId="40" borderId="13" xfId="51" applyNumberFormat="1" applyFont="1" applyFill="1" applyBorder="1" applyAlignment="1" applyProtection="1">
      <alignment shrinkToFit="1"/>
      <protection/>
    </xf>
    <xf numFmtId="178" fontId="7" fillId="40" borderId="67" xfId="42" applyNumberFormat="1" applyFont="1" applyFill="1" applyBorder="1" applyAlignment="1" applyProtection="1">
      <alignment shrinkToFit="1"/>
      <protection/>
    </xf>
    <xf numFmtId="178" fontId="7" fillId="40" borderId="62" xfId="42" applyNumberFormat="1" applyFont="1" applyFill="1" applyBorder="1" applyAlignment="1" applyProtection="1">
      <alignment shrinkToFit="1"/>
      <protection/>
    </xf>
    <xf numFmtId="178" fontId="7" fillId="40" borderId="63" xfId="42" applyNumberFormat="1" applyFont="1" applyFill="1" applyBorder="1" applyAlignment="1" applyProtection="1">
      <alignment shrinkToFit="1"/>
      <protection/>
    </xf>
    <xf numFmtId="178" fontId="7" fillId="40" borderId="61" xfId="42" applyNumberFormat="1" applyFont="1" applyFill="1" applyBorder="1" applyAlignment="1" applyProtection="1">
      <alignment shrinkToFit="1"/>
      <protection/>
    </xf>
    <xf numFmtId="178" fontId="7" fillId="40" borderId="69" xfId="42" applyNumberFormat="1" applyFont="1" applyFill="1" applyBorder="1" applyAlignment="1" applyProtection="1">
      <alignment shrinkToFit="1"/>
      <protection/>
    </xf>
    <xf numFmtId="178" fontId="7" fillId="40" borderId="70" xfId="42" applyNumberFormat="1" applyFont="1" applyFill="1" applyBorder="1" applyAlignment="1" applyProtection="1">
      <alignment shrinkToFit="1"/>
      <protection/>
    </xf>
    <xf numFmtId="176" fontId="7" fillId="40" borderId="11" xfId="51" applyNumberFormat="1" applyFont="1" applyFill="1" applyBorder="1" applyAlignment="1" applyProtection="1">
      <alignment horizontal="right" shrinkToFit="1"/>
      <protection/>
    </xf>
    <xf numFmtId="38" fontId="8" fillId="0" borderId="42" xfId="51" applyNumberFormat="1" applyFont="1" applyFill="1" applyBorder="1" applyAlignment="1" applyProtection="1">
      <alignment horizontal="right" shrinkToFit="1"/>
      <protection/>
    </xf>
    <xf numFmtId="38" fontId="7" fillId="40" borderId="42" xfId="51" applyNumberFormat="1" applyFont="1" applyFill="1" applyBorder="1" applyAlignment="1" applyProtection="1">
      <alignment horizontal="right" shrinkToFit="1"/>
      <protection/>
    </xf>
    <xf numFmtId="178" fontId="7" fillId="40" borderId="63" xfId="42" applyNumberFormat="1" applyFont="1" applyFill="1" applyBorder="1" applyAlignment="1" applyProtection="1">
      <alignment horizontal="right" shrinkToFit="1"/>
      <protection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187" fontId="7" fillId="39" borderId="42" xfId="51" applyNumberFormat="1" applyFont="1" applyFill="1" applyBorder="1" applyAlignment="1" applyProtection="1">
      <alignment horizontal="right" shrinkToFit="1"/>
      <protection locked="0"/>
    </xf>
    <xf numFmtId="184" fontId="55" fillId="0" borderId="14" xfId="0" applyNumberFormat="1" applyFont="1" applyBorder="1" applyAlignment="1">
      <alignment horizontal="right" shrinkToFit="1" readingOrder="1"/>
    </xf>
    <xf numFmtId="184" fontId="55" fillId="0" borderId="14" xfId="0" applyNumberFormat="1" applyFont="1" applyBorder="1" applyAlignment="1">
      <alignment horizontal="right" vertical="center" shrinkToFit="1" readingOrder="1"/>
    </xf>
    <xf numFmtId="184" fontId="45" fillId="0" borderId="11" xfId="0" applyNumberFormat="1" applyFont="1" applyBorder="1" applyAlignment="1">
      <alignment horizontal="right" vertical="center" shrinkToFit="1" readingOrder="1"/>
    </xf>
    <xf numFmtId="184" fontId="56" fillId="0" borderId="11" xfId="0" applyNumberFormat="1" applyFont="1" applyBorder="1" applyAlignment="1">
      <alignment horizontal="right" shrinkToFit="1" readingOrder="1"/>
    </xf>
    <xf numFmtId="0" fontId="1" fillId="0" borderId="11" xfId="0" applyFont="1" applyBorder="1" applyAlignment="1">
      <alignment horizontal="center" vertical="center" shrinkToFit="1" readingOrder="1"/>
    </xf>
    <xf numFmtId="0" fontId="1" fillId="0" borderId="11" xfId="0" applyFont="1" applyBorder="1" applyAlignment="1">
      <alignment horizontal="center" vertical="center" wrapText="1" readingOrder="1"/>
    </xf>
    <xf numFmtId="180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0" fillId="39" borderId="11" xfId="65" applyFont="1" applyFill="1" applyBorder="1" applyAlignment="1" applyProtection="1">
      <alignment vertical="center" shrinkToFit="1"/>
      <protection locked="0"/>
    </xf>
    <xf numFmtId="176" fontId="7" fillId="39" borderId="11" xfId="51" applyNumberFormat="1" applyFont="1" applyFill="1" applyBorder="1" applyAlignment="1" applyProtection="1">
      <alignment horizontal="right" shrinkToFit="1"/>
      <protection locked="0"/>
    </xf>
    <xf numFmtId="176" fontId="7" fillId="39" borderId="13" xfId="51" applyNumberFormat="1" applyFont="1" applyFill="1" applyBorder="1" applyAlignment="1" applyProtection="1">
      <alignment horizontal="right" shrinkToFit="1"/>
      <protection locked="0"/>
    </xf>
    <xf numFmtId="184" fontId="7" fillId="40" borderId="38" xfId="42" applyNumberFormat="1" applyFont="1" applyFill="1" applyBorder="1" applyAlignment="1" applyProtection="1">
      <alignment horizontal="right" shrinkToFit="1"/>
      <protection/>
    </xf>
    <xf numFmtId="184" fontId="8" fillId="39" borderId="42" xfId="51" applyNumberFormat="1" applyFont="1" applyFill="1" applyBorder="1" applyAlignment="1" applyProtection="1">
      <alignment vertical="center" shrinkToFit="1"/>
      <protection locked="0"/>
    </xf>
    <xf numFmtId="184" fontId="8" fillId="40" borderId="42" xfId="51" applyNumberFormat="1" applyFont="1" applyFill="1" applyBorder="1" applyAlignment="1" applyProtection="1">
      <alignment vertical="center" shrinkToFit="1"/>
      <protection/>
    </xf>
    <xf numFmtId="0" fontId="11" fillId="0" borderId="12" xfId="0" applyFont="1" applyFill="1" applyBorder="1" applyAlignment="1" applyProtection="1">
      <alignment shrinkToFit="1"/>
      <protection locked="0"/>
    </xf>
    <xf numFmtId="0" fontId="11" fillId="0" borderId="11" xfId="0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11" fillId="0" borderId="42" xfId="0" applyFont="1" applyBorder="1" applyAlignment="1" applyProtection="1">
      <alignment shrinkToFit="1"/>
      <protection locked="0"/>
    </xf>
    <xf numFmtId="0" fontId="11" fillId="0" borderId="12" xfId="0" applyFont="1" applyBorder="1" applyAlignment="1" applyProtection="1">
      <alignment shrinkToFit="1"/>
      <protection locked="0"/>
    </xf>
    <xf numFmtId="0" fontId="11" fillId="0" borderId="13" xfId="0" applyFont="1" applyFill="1" applyBorder="1" applyAlignment="1" applyProtection="1">
      <alignment shrinkToFit="1"/>
      <protection locked="0"/>
    </xf>
    <xf numFmtId="0" fontId="11" fillId="0" borderId="11" xfId="0" applyFont="1" applyBorder="1" applyAlignment="1" applyProtection="1">
      <alignment shrinkToFit="1"/>
      <protection/>
    </xf>
    <xf numFmtId="0" fontId="11" fillId="0" borderId="13" xfId="0" applyFont="1" applyBorder="1" applyAlignment="1" applyProtection="1">
      <alignment shrinkToFit="1"/>
      <protection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0" borderId="59" xfId="66" applyFont="1" applyFill="1" applyBorder="1" applyProtection="1">
      <alignment vertical="center"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8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18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10" xfId="65" applyNumberFormat="1" applyFont="1" applyFill="1" applyBorder="1" applyAlignment="1">
      <alignment horizontal="right" vertical="center" shrinkToFit="1"/>
      <protection/>
    </xf>
    <xf numFmtId="0" fontId="11" fillId="0" borderId="72" xfId="0" applyFont="1" applyFill="1" applyBorder="1" applyAlignment="1">
      <alignment/>
    </xf>
    <xf numFmtId="184" fontId="26" fillId="39" borderId="41" xfId="51" applyNumberFormat="1" applyFont="1" applyFill="1" applyBorder="1" applyAlignment="1" applyProtection="1">
      <alignment vertical="center" shrinkToFit="1"/>
      <protection locked="0"/>
    </xf>
    <xf numFmtId="184" fontId="3" fillId="40" borderId="43" xfId="65" applyNumberFormat="1" applyFont="1" applyFill="1" applyBorder="1" applyAlignment="1" applyProtection="1">
      <alignment vertical="center" shrinkToFit="1"/>
      <protection/>
    </xf>
    <xf numFmtId="184" fontId="45" fillId="40" borderId="12" xfId="65" applyNumberFormat="1" applyFont="1" applyFill="1" applyBorder="1" applyAlignment="1" applyProtection="1">
      <alignment vertical="center" shrinkToFit="1"/>
      <protection/>
    </xf>
    <xf numFmtId="184" fontId="45" fillId="40" borderId="11" xfId="65" applyNumberFormat="1" applyFont="1" applyFill="1" applyBorder="1" applyAlignment="1" applyProtection="1">
      <alignment vertical="center" shrinkToFit="1"/>
      <protection/>
    </xf>
    <xf numFmtId="184" fontId="45" fillId="39" borderId="11" xfId="65" applyNumberFormat="1" applyFont="1" applyFill="1" applyBorder="1" applyAlignment="1" applyProtection="1">
      <alignment vertical="center" shrinkToFit="1"/>
      <protection locked="0"/>
    </xf>
    <xf numFmtId="184" fontId="3" fillId="40" borderId="13" xfId="65" applyNumberFormat="1" applyFont="1" applyFill="1" applyBorder="1" applyAlignment="1" applyProtection="1">
      <alignment vertical="center" shrinkToFit="1"/>
      <protection/>
    </xf>
    <xf numFmtId="184" fontId="45" fillId="40" borderId="43" xfId="65" applyNumberFormat="1" applyFont="1" applyFill="1" applyBorder="1" applyAlignment="1" applyProtection="1">
      <alignment vertical="center" shrinkToFit="1"/>
      <protection/>
    </xf>
    <xf numFmtId="184" fontId="45" fillId="40" borderId="13" xfId="65" applyNumberFormat="1" applyFont="1" applyFill="1" applyBorder="1" applyAlignment="1" applyProtection="1">
      <alignment vertical="center" shrinkToFit="1"/>
      <protection/>
    </xf>
    <xf numFmtId="184" fontId="45" fillId="40" borderId="41" xfId="65" applyNumberFormat="1" applyFont="1" applyFill="1" applyBorder="1" applyAlignment="1" applyProtection="1">
      <alignment vertical="center" shrinkToFit="1"/>
      <protection/>
    </xf>
    <xf numFmtId="184" fontId="45" fillId="40" borderId="42" xfId="65" applyNumberFormat="1" applyFont="1" applyFill="1" applyBorder="1" applyAlignment="1" applyProtection="1">
      <alignment vertical="center" shrinkToFit="1"/>
      <protection/>
    </xf>
    <xf numFmtId="184" fontId="45" fillId="39" borderId="12" xfId="65" applyNumberFormat="1" applyFont="1" applyFill="1" applyBorder="1" applyAlignment="1" applyProtection="1">
      <alignment vertical="center" shrinkToFit="1"/>
      <protection locked="0"/>
    </xf>
    <xf numFmtId="184" fontId="3" fillId="40" borderId="13" xfId="65" applyNumberFormat="1" applyFont="1" applyFill="1" applyBorder="1" applyAlignment="1">
      <alignment vertical="center" shrinkToFit="1"/>
      <protection/>
    </xf>
    <xf numFmtId="184" fontId="45" fillId="40" borderId="43" xfId="65" applyNumberFormat="1" applyFont="1" applyFill="1" applyBorder="1" applyAlignment="1">
      <alignment vertical="center" shrinkToFit="1"/>
      <protection/>
    </xf>
    <xf numFmtId="184" fontId="45" fillId="40" borderId="13" xfId="65" applyNumberFormat="1" applyFont="1" applyFill="1" applyBorder="1" applyAlignment="1">
      <alignment vertical="center" shrinkToFit="1"/>
      <protection/>
    </xf>
    <xf numFmtId="184" fontId="45" fillId="40" borderId="41" xfId="65" applyNumberFormat="1" applyFont="1" applyFill="1" applyBorder="1" applyAlignment="1">
      <alignment vertical="center" shrinkToFit="1"/>
      <protection/>
    </xf>
    <xf numFmtId="184" fontId="45" fillId="40" borderId="42" xfId="65" applyNumberFormat="1" applyFont="1" applyFill="1" applyBorder="1" applyAlignment="1">
      <alignment vertical="center" shrinkToFit="1"/>
      <protection/>
    </xf>
    <xf numFmtId="184" fontId="3" fillId="39" borderId="61" xfId="65" applyNumberFormat="1" applyFont="1" applyFill="1" applyBorder="1" applyAlignment="1" applyProtection="1">
      <alignment vertical="center" shrinkToFit="1"/>
      <protection locked="0"/>
    </xf>
    <xf numFmtId="184" fontId="45" fillId="40" borderId="61" xfId="65" applyNumberFormat="1" applyFont="1" applyFill="1" applyBorder="1" applyAlignment="1">
      <alignment vertical="center" shrinkToFit="1"/>
      <protection/>
    </xf>
    <xf numFmtId="184" fontId="45" fillId="40" borderId="62" xfId="65" applyNumberFormat="1" applyFont="1" applyFill="1" applyBorder="1" applyAlignment="1">
      <alignment vertical="center" shrinkToFit="1"/>
      <protection/>
    </xf>
    <xf numFmtId="184" fontId="45" fillId="40" borderId="63" xfId="65" applyNumberFormat="1" applyFont="1" applyFill="1" applyBorder="1" applyAlignment="1">
      <alignment vertical="center" shrinkToFit="1"/>
      <protection/>
    </xf>
    <xf numFmtId="176" fontId="0" fillId="39" borderId="17" xfId="51" applyNumberFormat="1" applyFont="1" applyFill="1" applyBorder="1" applyAlignment="1" applyProtection="1">
      <alignment shrinkToFit="1"/>
      <protection locked="0"/>
    </xf>
    <xf numFmtId="176" fontId="0" fillId="39" borderId="11" xfId="51" applyNumberFormat="1" applyFont="1" applyFill="1" applyBorder="1" applyAlignment="1" applyProtection="1">
      <alignment shrinkToFit="1"/>
      <protection locked="0"/>
    </xf>
    <xf numFmtId="176" fontId="0" fillId="39" borderId="18" xfId="51" applyNumberFormat="1" applyFont="1" applyFill="1" applyBorder="1" applyAlignment="1" applyProtection="1">
      <alignment shrinkToFit="1"/>
      <protection locked="0"/>
    </xf>
    <xf numFmtId="38" fontId="0" fillId="39" borderId="11" xfId="51" applyFont="1" applyFill="1" applyBorder="1" applyAlignment="1" applyProtection="1">
      <alignment shrinkToFit="1"/>
      <protection locked="0"/>
    </xf>
    <xf numFmtId="177" fontId="48" fillId="40" borderId="11" xfId="42" applyNumberFormat="1" applyFont="1" applyFill="1" applyBorder="1" applyAlignment="1">
      <alignment shrinkToFit="1"/>
    </xf>
    <xf numFmtId="176" fontId="0" fillId="39" borderId="73" xfId="51" applyNumberFormat="1" applyFont="1" applyFill="1" applyBorder="1" applyAlignment="1" applyProtection="1">
      <alignment shrinkToFit="1"/>
      <protection locked="0"/>
    </xf>
    <xf numFmtId="176" fontId="0" fillId="39" borderId="25" xfId="51" applyNumberFormat="1" applyFont="1" applyFill="1" applyBorder="1" applyAlignment="1" applyProtection="1">
      <alignment shrinkToFit="1"/>
      <protection locked="0"/>
    </xf>
    <xf numFmtId="176" fontId="0" fillId="39" borderId="74" xfId="51" applyNumberFormat="1" applyFont="1" applyFill="1" applyBorder="1" applyAlignment="1" applyProtection="1">
      <alignment shrinkToFit="1"/>
      <protection locked="0"/>
    </xf>
    <xf numFmtId="38" fontId="0" fillId="39" borderId="25" xfId="51" applyFont="1" applyFill="1" applyBorder="1" applyAlignment="1" applyProtection="1">
      <alignment shrinkToFit="1"/>
      <protection locked="0"/>
    </xf>
    <xf numFmtId="176" fontId="0" fillId="39" borderId="75" xfId="51" applyNumberFormat="1" applyFont="1" applyFill="1" applyBorder="1" applyAlignment="1" applyProtection="1">
      <alignment shrinkToFit="1"/>
      <protection locked="0"/>
    </xf>
    <xf numFmtId="176" fontId="0" fillId="39" borderId="71" xfId="51" applyNumberFormat="1" applyFont="1" applyFill="1" applyBorder="1" applyAlignment="1" applyProtection="1">
      <alignment shrinkToFit="1"/>
      <protection locked="0"/>
    </xf>
    <xf numFmtId="176" fontId="0" fillId="39" borderId="76" xfId="51" applyNumberFormat="1" applyFont="1" applyFill="1" applyBorder="1" applyAlignment="1" applyProtection="1">
      <alignment shrinkToFit="1"/>
      <protection locked="0"/>
    </xf>
    <xf numFmtId="38" fontId="0" fillId="39" borderId="71" xfId="51" applyFont="1" applyFill="1" applyBorder="1" applyAlignment="1" applyProtection="1">
      <alignment shrinkToFit="1"/>
      <protection locked="0"/>
    </xf>
    <xf numFmtId="177" fontId="12" fillId="40" borderId="33" xfId="0" applyNumberFormat="1" applyFont="1" applyFill="1" applyBorder="1" applyAlignment="1">
      <alignment horizontal="right" shrinkToFit="1"/>
    </xf>
    <xf numFmtId="177" fontId="33" fillId="0" borderId="77" xfId="0" applyNumberFormat="1" applyFont="1" applyFill="1" applyBorder="1" applyAlignment="1">
      <alignment shrinkToFit="1"/>
    </xf>
    <xf numFmtId="9" fontId="33" fillId="0" borderId="77" xfId="43" applyFont="1" applyFill="1" applyBorder="1" applyAlignment="1">
      <alignment shrinkToFit="1"/>
    </xf>
    <xf numFmtId="178" fontId="3" fillId="0" borderId="78" xfId="0" applyNumberFormat="1" applyFont="1" applyFill="1" applyBorder="1" applyAlignment="1">
      <alignment shrinkToFit="1"/>
    </xf>
    <xf numFmtId="177" fontId="12" fillId="40" borderId="33" xfId="0" applyNumberFormat="1" applyFont="1" applyFill="1" applyBorder="1" applyAlignment="1">
      <alignment horizontal="right" shrinkToFit="1"/>
    </xf>
    <xf numFmtId="182" fontId="0" fillId="0" borderId="77" xfId="0" applyNumberFormat="1" applyFont="1" applyFill="1" applyBorder="1" applyAlignment="1">
      <alignment horizontal="right" shrinkToFit="1"/>
    </xf>
    <xf numFmtId="182" fontId="0" fillId="0" borderId="78" xfId="0" applyNumberFormat="1" applyFont="1" applyFill="1" applyBorder="1" applyAlignment="1">
      <alignment horizontal="right" shrinkToFit="1"/>
    </xf>
    <xf numFmtId="177" fontId="0" fillId="0" borderId="77" xfId="0" applyNumberFormat="1" applyFont="1" applyFill="1" applyBorder="1" applyAlignment="1">
      <alignment horizontal="right" shrinkToFit="1"/>
    </xf>
    <xf numFmtId="178" fontId="3" fillId="0" borderId="78" xfId="0" applyNumberFormat="1" applyFont="1" applyFill="1" applyBorder="1" applyAlignment="1">
      <alignment horizontal="right" shrinkToFit="1"/>
    </xf>
    <xf numFmtId="177" fontId="12" fillId="39" borderId="33" xfId="0" applyNumberFormat="1" applyFont="1" applyFill="1" applyBorder="1" applyAlignment="1" applyProtection="1">
      <alignment horizontal="right" shrinkToFit="1"/>
      <protection locked="0"/>
    </xf>
    <xf numFmtId="177" fontId="12" fillId="39" borderId="33" xfId="0" applyNumberFormat="1" applyFont="1" applyFill="1" applyBorder="1" applyAlignment="1" applyProtection="1">
      <alignment horizontal="right" shrinkToFit="1"/>
      <protection locked="0"/>
    </xf>
    <xf numFmtId="177" fontId="12" fillId="40" borderId="47" xfId="0" applyNumberFormat="1" applyFont="1" applyFill="1" applyBorder="1" applyAlignment="1">
      <alignment vertical="center" shrinkToFit="1"/>
    </xf>
    <xf numFmtId="0" fontId="0" fillId="0" borderId="79" xfId="0" applyFill="1" applyBorder="1" applyAlignment="1">
      <alignment vertical="center" shrinkToFit="1"/>
    </xf>
    <xf numFmtId="0" fontId="0" fillId="0" borderId="80" xfId="0" applyFill="1" applyBorder="1" applyAlignment="1">
      <alignment vertical="center" shrinkToFit="1"/>
    </xf>
    <xf numFmtId="177" fontId="12" fillId="0" borderId="81" xfId="0" applyNumberFormat="1" applyFon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82" xfId="0" applyBorder="1" applyAlignment="1" applyProtection="1">
      <alignment vertical="center" shrinkToFit="1"/>
      <protection locked="0"/>
    </xf>
    <xf numFmtId="185" fontId="12" fillId="39" borderId="59" xfId="0" applyNumberFormat="1" applyFont="1" applyFill="1" applyBorder="1" applyAlignment="1" applyProtection="1">
      <alignment vertical="center" shrinkToFit="1"/>
      <protection locked="0"/>
    </xf>
    <xf numFmtId="185" fontId="0" fillId="39" borderId="17" xfId="0" applyNumberFormat="1" applyFill="1" applyBorder="1" applyAlignment="1" applyProtection="1">
      <alignment vertical="center" shrinkToFit="1"/>
      <protection locked="0"/>
    </xf>
    <xf numFmtId="178" fontId="0" fillId="40" borderId="17" xfId="42" applyNumberFormat="1" applyFont="1" applyFill="1" applyBorder="1" applyAlignment="1">
      <alignment vertical="center" shrinkToFit="1"/>
    </xf>
    <xf numFmtId="0" fontId="0" fillId="39" borderId="75" xfId="0" applyFill="1" applyBorder="1" applyAlignment="1" applyProtection="1">
      <alignment vertical="center" shrinkToFit="1"/>
      <protection locked="0"/>
    </xf>
    <xf numFmtId="185" fontId="12" fillId="40" borderId="17" xfId="0" applyNumberFormat="1" applyFont="1" applyFill="1" applyBorder="1" applyAlignment="1">
      <alignment vertical="center" shrinkToFit="1"/>
    </xf>
    <xf numFmtId="185" fontId="12" fillId="39" borderId="75" xfId="0" applyNumberFormat="1" applyFont="1" applyFill="1" applyBorder="1" applyAlignment="1" applyProtection="1">
      <alignment vertical="center" shrinkToFit="1"/>
      <protection locked="0"/>
    </xf>
    <xf numFmtId="185" fontId="12" fillId="39" borderId="33" xfId="0" applyNumberFormat="1" applyFont="1" applyFill="1" applyBorder="1" applyAlignment="1" applyProtection="1">
      <alignment vertical="center" shrinkToFit="1"/>
      <protection locked="0"/>
    </xf>
    <xf numFmtId="185" fontId="0" fillId="39" borderId="11" xfId="0" applyNumberFormat="1" applyFill="1" applyBorder="1" applyAlignment="1" applyProtection="1">
      <alignment vertical="center" shrinkToFit="1"/>
      <protection locked="0"/>
    </xf>
    <xf numFmtId="178" fontId="0" fillId="40" borderId="11" xfId="42" applyNumberFormat="1" applyFont="1" applyFill="1" applyBorder="1" applyAlignment="1">
      <alignment vertical="center" shrinkToFit="1"/>
    </xf>
    <xf numFmtId="0" fontId="0" fillId="39" borderId="71" xfId="0" applyFill="1" applyBorder="1" applyAlignment="1" applyProtection="1">
      <alignment vertical="center" shrinkToFit="1"/>
      <protection locked="0"/>
    </xf>
    <xf numFmtId="185" fontId="12" fillId="40" borderId="11" xfId="0" applyNumberFormat="1" applyFont="1" applyFill="1" applyBorder="1" applyAlignment="1">
      <alignment vertical="center" shrinkToFit="1"/>
    </xf>
    <xf numFmtId="185" fontId="12" fillId="39" borderId="71" xfId="0" applyNumberFormat="1" applyFont="1" applyFill="1" applyBorder="1" applyAlignment="1" applyProtection="1">
      <alignment vertical="center" shrinkToFit="1"/>
      <protection locked="0"/>
    </xf>
    <xf numFmtId="185" fontId="12" fillId="40" borderId="47" xfId="0" applyNumberFormat="1" applyFont="1" applyFill="1" applyBorder="1" applyAlignment="1">
      <alignment vertical="center" shrinkToFit="1"/>
    </xf>
    <xf numFmtId="185" fontId="0" fillId="40" borderId="18" xfId="0" applyNumberFormat="1" applyFill="1" applyBorder="1" applyAlignment="1">
      <alignment vertical="center" shrinkToFit="1"/>
    </xf>
    <xf numFmtId="178" fontId="0" fillId="40" borderId="18" xfId="42" applyNumberFormat="1" applyFont="1" applyFill="1" applyBorder="1" applyAlignment="1">
      <alignment vertical="center" shrinkToFit="1"/>
    </xf>
    <xf numFmtId="0" fontId="0" fillId="39" borderId="76" xfId="0" applyFill="1" applyBorder="1" applyAlignment="1" applyProtection="1">
      <alignment vertical="center" shrinkToFit="1"/>
      <protection locked="0"/>
    </xf>
    <xf numFmtId="185" fontId="12" fillId="40" borderId="18" xfId="0" applyNumberFormat="1" applyFont="1" applyFill="1" applyBorder="1" applyAlignment="1">
      <alignment vertical="center" shrinkToFit="1"/>
    </xf>
    <xf numFmtId="178" fontId="41" fillId="40" borderId="43" xfId="70" applyNumberFormat="1" applyFont="1" applyFill="1" applyBorder="1" applyAlignment="1">
      <alignment shrinkToFit="1"/>
      <protection/>
    </xf>
    <xf numFmtId="184" fontId="26" fillId="39" borderId="43" xfId="51" applyNumberFormat="1" applyFont="1" applyFill="1" applyBorder="1" applyAlignment="1" applyProtection="1">
      <alignment shrinkToFit="1"/>
      <protection locked="0"/>
    </xf>
    <xf numFmtId="178" fontId="41" fillId="40" borderId="12" xfId="70" applyNumberFormat="1" applyFont="1" applyFill="1" applyBorder="1" applyAlignment="1">
      <alignment shrinkToFit="1"/>
      <protection/>
    </xf>
    <xf numFmtId="184" fontId="26" fillId="39" borderId="12" xfId="51" applyNumberFormat="1" applyFont="1" applyFill="1" applyBorder="1" applyAlignment="1" applyProtection="1">
      <alignment shrinkToFit="1"/>
      <protection locked="0"/>
    </xf>
    <xf numFmtId="185" fontId="26" fillId="39" borderId="12" xfId="51" applyNumberFormat="1" applyFont="1" applyFill="1" applyBorder="1" applyAlignment="1" applyProtection="1">
      <alignment shrinkToFit="1"/>
      <protection locked="0"/>
    </xf>
    <xf numFmtId="178" fontId="41" fillId="40" borderId="11" xfId="70" applyNumberFormat="1" applyFont="1" applyFill="1" applyBorder="1" applyAlignment="1">
      <alignment shrinkToFit="1"/>
      <protection/>
    </xf>
    <xf numFmtId="184" fontId="26" fillId="39" borderId="11" xfId="51" applyNumberFormat="1" applyFont="1" applyFill="1" applyBorder="1" applyAlignment="1" applyProtection="1">
      <alignment shrinkToFit="1"/>
      <protection locked="0"/>
    </xf>
    <xf numFmtId="185" fontId="26" fillId="39" borderId="11" xfId="51" applyNumberFormat="1" applyFont="1" applyFill="1" applyBorder="1" applyAlignment="1" applyProtection="1">
      <alignment shrinkToFit="1"/>
      <protection locked="0"/>
    </xf>
    <xf numFmtId="178" fontId="41" fillId="40" borderId="13" xfId="70" applyNumberFormat="1" applyFont="1" applyFill="1" applyBorder="1" applyAlignment="1">
      <alignment shrinkToFit="1"/>
      <protection/>
    </xf>
    <xf numFmtId="184" fontId="26" fillId="39" borderId="13" xfId="51" applyNumberFormat="1" applyFont="1" applyFill="1" applyBorder="1" applyAlignment="1" applyProtection="1">
      <alignment shrinkToFit="1"/>
      <protection locked="0"/>
    </xf>
    <xf numFmtId="185" fontId="26" fillId="39" borderId="13" xfId="51" applyNumberFormat="1" applyFont="1" applyFill="1" applyBorder="1" applyAlignment="1" applyProtection="1">
      <alignment shrinkToFit="1"/>
      <protection locked="0"/>
    </xf>
    <xf numFmtId="178" fontId="41" fillId="40" borderId="41" xfId="70" applyNumberFormat="1" applyFont="1" applyFill="1" applyBorder="1" applyAlignment="1">
      <alignment shrinkToFit="1"/>
      <protection/>
    </xf>
    <xf numFmtId="184" fontId="26" fillId="40" borderId="41" xfId="51" applyNumberFormat="1" applyFont="1" applyFill="1" applyBorder="1" applyAlignment="1">
      <alignment shrinkToFit="1"/>
    </xf>
    <xf numFmtId="178" fontId="41" fillId="40" borderId="42" xfId="70" applyNumberFormat="1" applyFont="1" applyFill="1" applyBorder="1" applyAlignment="1">
      <alignment shrinkToFit="1"/>
      <protection/>
    </xf>
    <xf numFmtId="184" fontId="26" fillId="40" borderId="42" xfId="51" applyNumberFormat="1" applyFont="1" applyFill="1" applyBorder="1" applyAlignment="1">
      <alignment shrinkToFit="1"/>
    </xf>
    <xf numFmtId="184" fontId="26" fillId="40" borderId="43" xfId="51" applyNumberFormat="1" applyFont="1" applyFill="1" applyBorder="1" applyAlignment="1">
      <alignment shrinkToFit="1"/>
    </xf>
    <xf numFmtId="184" fontId="26" fillId="40" borderId="12" xfId="51" applyNumberFormat="1" applyFont="1" applyFill="1" applyBorder="1" applyAlignment="1">
      <alignment shrinkToFit="1"/>
    </xf>
    <xf numFmtId="185" fontId="26" fillId="40" borderId="12" xfId="51" applyNumberFormat="1" applyFont="1" applyFill="1" applyBorder="1" applyAlignment="1">
      <alignment shrinkToFit="1"/>
    </xf>
    <xf numFmtId="178" fontId="50" fillId="0" borderId="11" xfId="70" applyNumberFormat="1" applyFont="1" applyFill="1" applyBorder="1" applyAlignment="1">
      <alignment shrinkToFit="1"/>
      <protection/>
    </xf>
    <xf numFmtId="184" fontId="26" fillId="40" borderId="11" xfId="51" applyNumberFormat="1" applyFont="1" applyFill="1" applyBorder="1" applyAlignment="1">
      <alignment shrinkToFit="1"/>
    </xf>
    <xf numFmtId="185" fontId="26" fillId="40" borderId="11" xfId="51" applyNumberFormat="1" applyFont="1" applyFill="1" applyBorder="1" applyAlignment="1">
      <alignment shrinkToFit="1"/>
    </xf>
    <xf numFmtId="178" fontId="50" fillId="0" borderId="11" xfId="70" applyNumberFormat="1" applyFont="1" applyFill="1" applyBorder="1" applyAlignment="1" applyProtection="1">
      <alignment shrinkToFit="1"/>
      <protection locked="0"/>
    </xf>
    <xf numFmtId="187" fontId="26" fillId="39" borderId="11" xfId="51" applyNumberFormat="1" applyFont="1" applyFill="1" applyBorder="1" applyAlignment="1" applyProtection="1">
      <alignment shrinkToFit="1"/>
      <protection locked="0"/>
    </xf>
    <xf numFmtId="187" fontId="50" fillId="32" borderId="11" xfId="70" applyNumberFormat="1" applyFont="1" applyFill="1" applyBorder="1" applyAlignment="1" applyProtection="1">
      <alignment shrinkToFit="1"/>
      <protection locked="0"/>
    </xf>
    <xf numFmtId="0" fontId="26" fillId="0" borderId="43" xfId="71" applyFont="1" applyFill="1" applyBorder="1" applyAlignment="1" applyProtection="1">
      <alignment vertical="center" shrinkToFit="1"/>
      <protection locked="0"/>
    </xf>
    <xf numFmtId="38" fontId="26" fillId="0" borderId="43" xfId="51" applyFont="1" applyFill="1" applyBorder="1" applyAlignment="1" applyProtection="1">
      <alignment horizontal="center" vertical="center" shrinkToFit="1"/>
      <protection locked="0"/>
    </xf>
    <xf numFmtId="17" fontId="26" fillId="0" borderId="43" xfId="71" applyNumberFormat="1" applyFont="1" applyFill="1" applyBorder="1" applyAlignment="1" applyProtection="1" quotePrefix="1">
      <alignment horizontal="center" vertical="center" shrinkToFit="1"/>
      <protection locked="0"/>
    </xf>
    <xf numFmtId="186" fontId="26" fillId="40" borderId="12" xfId="71" applyNumberFormat="1" applyFont="1" applyFill="1" applyBorder="1" applyAlignment="1" applyProtection="1">
      <alignment vertical="center" shrinkToFit="1"/>
      <protection/>
    </xf>
    <xf numFmtId="177" fontId="26" fillId="40" borderId="12" xfId="71" applyNumberFormat="1" applyFont="1" applyFill="1" applyBorder="1" applyAlignment="1" applyProtection="1">
      <alignment vertical="center" shrinkToFit="1"/>
      <protection/>
    </xf>
    <xf numFmtId="186" fontId="26" fillId="40" borderId="11" xfId="71" applyNumberFormat="1" applyFont="1" applyFill="1" applyBorder="1" applyAlignment="1" applyProtection="1">
      <alignment vertical="center" shrinkToFit="1"/>
      <protection/>
    </xf>
    <xf numFmtId="177" fontId="26" fillId="40" borderId="11" xfId="71" applyNumberFormat="1" applyFont="1" applyFill="1" applyBorder="1" applyAlignment="1" applyProtection="1">
      <alignment vertical="center" shrinkToFit="1"/>
      <protection/>
    </xf>
    <xf numFmtId="0" fontId="26" fillId="0" borderId="13" xfId="71" applyFont="1" applyFill="1" applyBorder="1" applyAlignment="1" applyProtection="1">
      <alignment vertical="center" shrinkToFit="1"/>
      <protection locked="0"/>
    </xf>
    <xf numFmtId="176" fontId="26" fillId="0" borderId="13" xfId="51" applyNumberFormat="1" applyFont="1" applyFill="1" applyBorder="1" applyAlignment="1" applyProtection="1">
      <alignment horizontal="right" vertical="center" shrinkToFit="1"/>
      <protection locked="0"/>
    </xf>
    <xf numFmtId="176" fontId="26" fillId="0" borderId="43" xfId="51" applyNumberFormat="1" applyFont="1" applyFill="1" applyBorder="1" applyAlignment="1" applyProtection="1">
      <alignment horizontal="right" vertical="center" shrinkToFit="1"/>
      <protection locked="0"/>
    </xf>
    <xf numFmtId="0" fontId="26" fillId="0" borderId="12" xfId="71" applyFont="1" applyFill="1" applyBorder="1" applyAlignment="1" applyProtection="1">
      <alignment vertical="center" shrinkToFit="1"/>
      <protection locked="0"/>
    </xf>
    <xf numFmtId="176" fontId="26" fillId="0" borderId="12" xfId="51" applyNumberFormat="1" applyFont="1" applyFill="1" applyBorder="1" applyAlignment="1" applyProtection="1">
      <alignment horizontal="right" vertical="center" shrinkToFit="1"/>
      <protection locked="0"/>
    </xf>
    <xf numFmtId="176" fontId="26" fillId="0" borderId="11" xfId="51" applyNumberFormat="1" applyFont="1" applyFill="1" applyBorder="1" applyAlignment="1" applyProtection="1">
      <alignment horizontal="right" vertical="center" shrinkToFit="1"/>
      <protection/>
    </xf>
    <xf numFmtId="176" fontId="26" fillId="0" borderId="11" xfId="51" applyNumberFormat="1" applyFont="1" applyFill="1" applyBorder="1" applyAlignment="1" applyProtection="1">
      <alignment horizontal="right" vertical="center" shrinkToFit="1"/>
      <protection locked="0"/>
    </xf>
    <xf numFmtId="176" fontId="26" fillId="0" borderId="43" xfId="51" applyNumberFormat="1" applyFont="1" applyFill="1" applyBorder="1" applyAlignment="1" applyProtection="1">
      <alignment horizontal="right" vertical="center" shrinkToFit="1"/>
      <protection/>
    </xf>
    <xf numFmtId="0" fontId="26" fillId="0" borderId="24" xfId="71" applyFont="1" applyFill="1" applyBorder="1" applyAlignment="1" applyProtection="1">
      <alignment vertical="center" shrinkToFit="1"/>
      <protection locked="0"/>
    </xf>
    <xf numFmtId="176" fontId="26" fillId="0" borderId="24" xfId="51" applyNumberFormat="1" applyFont="1" applyFill="1" applyBorder="1" applyAlignment="1" applyProtection="1">
      <alignment horizontal="right" vertical="center" shrinkToFit="1"/>
      <protection locked="0"/>
    </xf>
    <xf numFmtId="0" fontId="26" fillId="0" borderId="41" xfId="71" applyFont="1" applyFill="1" applyBorder="1" applyAlignment="1" applyProtection="1">
      <alignment vertical="center" shrinkToFit="1"/>
      <protection locked="0"/>
    </xf>
    <xf numFmtId="176" fontId="26" fillId="0" borderId="41" xfId="51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71" applyFont="1" applyBorder="1" applyAlignment="1">
      <alignment vertical="center" shrinkToFit="1"/>
      <protection/>
    </xf>
    <xf numFmtId="0" fontId="11" fillId="0" borderId="11" xfId="71" applyFont="1" applyBorder="1" applyAlignment="1">
      <alignment vertical="center" shrinkToFit="1"/>
      <protection/>
    </xf>
    <xf numFmtId="184" fontId="9" fillId="40" borderId="11" xfId="51" applyNumberFormat="1" applyFont="1" applyFill="1" applyBorder="1" applyAlignment="1" applyProtection="1">
      <alignment horizontal="right" shrinkToFit="1"/>
      <protection/>
    </xf>
    <xf numFmtId="184" fontId="9" fillId="40" borderId="13" xfId="51" applyNumberFormat="1" applyFont="1" applyFill="1" applyBorder="1" applyAlignment="1" applyProtection="1">
      <alignment horizontal="right" shrinkToFit="1"/>
      <protection/>
    </xf>
    <xf numFmtId="184" fontId="9" fillId="40" borderId="43" xfId="51" applyNumberFormat="1" applyFont="1" applyFill="1" applyBorder="1" applyAlignment="1" applyProtection="1">
      <alignment shrinkToFit="1"/>
      <protection/>
    </xf>
    <xf numFmtId="184" fontId="9" fillId="0" borderId="61" xfId="51" applyNumberFormat="1" applyFont="1" applyFill="1" applyBorder="1" applyAlignment="1" applyProtection="1">
      <alignment shrinkToFit="1"/>
      <protection/>
    </xf>
    <xf numFmtId="184" fontId="9" fillId="39" borderId="12" xfId="51" applyNumberFormat="1" applyFont="1" applyFill="1" applyBorder="1" applyAlignment="1" applyProtection="1">
      <alignment shrinkToFit="1"/>
      <protection locked="0"/>
    </xf>
    <xf numFmtId="184" fontId="9" fillId="40" borderId="12" xfId="51" applyNumberFormat="1" applyFont="1" applyFill="1" applyBorder="1" applyAlignment="1" applyProtection="1">
      <alignment shrinkToFit="1"/>
      <protection/>
    </xf>
    <xf numFmtId="184" fontId="9" fillId="39" borderId="11" xfId="51" applyNumberFormat="1" applyFont="1" applyFill="1" applyBorder="1" applyAlignment="1" applyProtection="1">
      <alignment shrinkToFit="1"/>
      <protection locked="0"/>
    </xf>
    <xf numFmtId="184" fontId="9" fillId="40" borderId="11" xfId="51" applyNumberFormat="1" applyFont="1" applyFill="1" applyBorder="1" applyAlignment="1" applyProtection="1">
      <alignment shrinkToFit="1"/>
      <protection/>
    </xf>
    <xf numFmtId="184" fontId="9" fillId="40" borderId="13" xfId="51" applyNumberFormat="1" applyFont="1" applyFill="1" applyBorder="1" applyAlignment="1" applyProtection="1">
      <alignment shrinkToFit="1"/>
      <protection/>
    </xf>
    <xf numFmtId="184" fontId="9" fillId="40" borderId="61" xfId="51" applyNumberFormat="1" applyFont="1" applyFill="1" applyBorder="1" applyAlignment="1" applyProtection="1">
      <alignment shrinkToFit="1"/>
      <protection/>
    </xf>
    <xf numFmtId="184" fontId="9" fillId="39" borderId="13" xfId="51" applyNumberFormat="1" applyFont="1" applyFill="1" applyBorder="1" applyAlignment="1" applyProtection="1">
      <alignment shrinkToFit="1"/>
      <protection locked="0"/>
    </xf>
    <xf numFmtId="184" fontId="9" fillId="40" borderId="43" xfId="51" applyNumberFormat="1" applyFont="1" applyFill="1" applyBorder="1" applyAlignment="1" applyProtection="1">
      <alignment vertical="center" shrinkToFit="1"/>
      <protection/>
    </xf>
    <xf numFmtId="184" fontId="9" fillId="0" borderId="61" xfId="51" applyNumberFormat="1" applyFont="1" applyFill="1" applyBorder="1" applyAlignment="1" applyProtection="1">
      <alignment vertical="center" shrinkToFit="1"/>
      <protection/>
    </xf>
    <xf numFmtId="0" fontId="0" fillId="39" borderId="11" xfId="0" applyFill="1" applyBorder="1" applyAlignment="1">
      <alignment horizontal="center" vertical="center"/>
    </xf>
    <xf numFmtId="0" fontId="0" fillId="39" borderId="11" xfId="0" applyFill="1" applyBorder="1" applyAlignment="1">
      <alignment vertical="center"/>
    </xf>
    <xf numFmtId="0" fontId="0" fillId="39" borderId="11" xfId="65" applyFont="1" applyFill="1" applyBorder="1" applyAlignment="1">
      <alignment/>
      <protection/>
    </xf>
    <xf numFmtId="0" fontId="0" fillId="39" borderId="11" xfId="65" applyFont="1" applyFill="1" applyBorder="1" applyAlignment="1">
      <alignment horizontal="center"/>
      <protection/>
    </xf>
    <xf numFmtId="0" fontId="0" fillId="39" borderId="13" xfId="65" applyFont="1" applyFill="1" applyBorder="1" applyAlignment="1">
      <alignment horizontal="center"/>
      <protection/>
    </xf>
    <xf numFmtId="0" fontId="0" fillId="39" borderId="59" xfId="65" applyFont="1" applyFill="1" applyBorder="1" applyAlignment="1">
      <alignment horizontal="center"/>
      <protection/>
    </xf>
    <xf numFmtId="0" fontId="0" fillId="39" borderId="17" xfId="65" applyFont="1" applyFill="1" applyBorder="1" applyAlignment="1">
      <alignment horizontal="center"/>
      <protection/>
    </xf>
    <xf numFmtId="0" fontId="0" fillId="39" borderId="75" xfId="65" applyFont="1" applyFill="1" applyBorder="1" applyAlignment="1">
      <alignment horizontal="center"/>
      <protection/>
    </xf>
    <xf numFmtId="0" fontId="0" fillId="39" borderId="33" xfId="65" applyFont="1" applyFill="1" applyBorder="1" applyAlignment="1">
      <alignment horizontal="center"/>
      <protection/>
    </xf>
    <xf numFmtId="38" fontId="0" fillId="39" borderId="11" xfId="53" applyFont="1" applyFill="1" applyBorder="1" applyAlignment="1">
      <alignment/>
    </xf>
    <xf numFmtId="38" fontId="0" fillId="39" borderId="71" xfId="53" applyFont="1" applyFill="1" applyBorder="1" applyAlignment="1">
      <alignment/>
    </xf>
    <xf numFmtId="0" fontId="0" fillId="39" borderId="33" xfId="65" applyFont="1" applyFill="1" applyBorder="1" applyAlignment="1">
      <alignment horizontal="center" shrinkToFit="1"/>
      <protection/>
    </xf>
    <xf numFmtId="0" fontId="0" fillId="39" borderId="47" xfId="65" applyFont="1" applyFill="1" applyBorder="1" applyAlignment="1">
      <alignment horizontal="center"/>
      <protection/>
    </xf>
    <xf numFmtId="38" fontId="0" fillId="39" borderId="18" xfId="53" applyFont="1" applyFill="1" applyBorder="1" applyAlignment="1">
      <alignment/>
    </xf>
    <xf numFmtId="38" fontId="0" fillId="39" borderId="76" xfId="53" applyFont="1" applyFill="1" applyBorder="1" applyAlignment="1">
      <alignment/>
    </xf>
    <xf numFmtId="0" fontId="0" fillId="39" borderId="12" xfId="65" applyFont="1" applyFill="1" applyBorder="1" applyAlignment="1">
      <alignment horizontal="center" vertical="center" wrapText="1"/>
      <protection/>
    </xf>
    <xf numFmtId="38" fontId="0" fillId="39" borderId="12" xfId="53" applyFont="1" applyFill="1" applyBorder="1" applyAlignment="1">
      <alignment vertical="top" wrapText="1"/>
    </xf>
    <xf numFmtId="0" fontId="0" fillId="0" borderId="0" xfId="0" applyAlignment="1">
      <alignment horizontal="right" vertical="center"/>
    </xf>
    <xf numFmtId="0" fontId="12" fillId="0" borderId="0" xfId="0" applyFont="1" applyFill="1" applyBorder="1" applyAlignment="1">
      <alignment horizontal="right" vertical="top" wrapText="1"/>
    </xf>
    <xf numFmtId="184" fontId="3" fillId="30" borderId="43" xfId="65" applyNumberFormat="1" applyFont="1" applyFill="1" applyBorder="1" applyAlignment="1" applyProtection="1">
      <alignment vertical="center" shrinkToFit="1"/>
      <protection locked="0"/>
    </xf>
    <xf numFmtId="184" fontId="45" fillId="30" borderId="12" xfId="65" applyNumberFormat="1" applyFont="1" applyFill="1" applyBorder="1" applyAlignment="1" applyProtection="1">
      <alignment vertical="center" shrinkToFit="1"/>
      <protection locked="0"/>
    </xf>
    <xf numFmtId="184" fontId="45" fillId="30" borderId="11" xfId="65" applyNumberFormat="1" applyFont="1" applyFill="1" applyBorder="1" applyAlignment="1" applyProtection="1">
      <alignment vertical="center" shrinkToFit="1"/>
      <protection locked="0"/>
    </xf>
    <xf numFmtId="185" fontId="26" fillId="40" borderId="72" xfId="51" applyNumberFormat="1" applyFont="1" applyFill="1" applyBorder="1" applyAlignment="1">
      <alignment shrinkToFit="1"/>
    </xf>
    <xf numFmtId="185" fontId="26" fillId="40" borderId="83" xfId="51" applyNumberFormat="1" applyFont="1" applyFill="1" applyBorder="1" applyAlignment="1">
      <alignment shrinkToFit="1"/>
    </xf>
    <xf numFmtId="185" fontId="26" fillId="40" borderId="84" xfId="51" applyNumberFormat="1" applyFont="1" applyFill="1" applyBorder="1" applyAlignment="1">
      <alignment shrinkToFit="1"/>
    </xf>
    <xf numFmtId="185" fontId="26" fillId="39" borderId="84" xfId="51" applyNumberFormat="1" applyFont="1" applyFill="1" applyBorder="1" applyAlignment="1" applyProtection="1">
      <alignment shrinkToFit="1"/>
      <protection locked="0"/>
    </xf>
    <xf numFmtId="176" fontId="1" fillId="0" borderId="0" xfId="54" applyNumberFormat="1" applyFont="1" applyAlignment="1">
      <alignment vertical="center"/>
    </xf>
    <xf numFmtId="176" fontId="1" fillId="0" borderId="0" xfId="54" applyNumberFormat="1" applyFont="1" applyBorder="1" applyAlignment="1">
      <alignment vertical="center"/>
    </xf>
    <xf numFmtId="176" fontId="1" fillId="0" borderId="0" xfId="54" applyNumberFormat="1" applyFont="1" applyBorder="1" applyAlignment="1">
      <alignment vertical="center"/>
    </xf>
    <xf numFmtId="0" fontId="1" fillId="0" borderId="0" xfId="65" applyFont="1" applyFill="1" applyBorder="1" applyAlignment="1">
      <alignment vertical="center"/>
      <protection/>
    </xf>
    <xf numFmtId="178" fontId="44" fillId="40" borderId="42" xfId="45" applyNumberFormat="1" applyFont="1" applyFill="1" applyBorder="1" applyAlignment="1">
      <alignment vertical="center" shrinkToFit="1"/>
    </xf>
    <xf numFmtId="178" fontId="44" fillId="40" borderId="42" xfId="45" applyNumberFormat="1" applyFont="1" applyFill="1" applyBorder="1" applyAlignment="1" applyProtection="1">
      <alignment vertical="center" shrinkToFit="1"/>
      <protection/>
    </xf>
    <xf numFmtId="178" fontId="44" fillId="40" borderId="41" xfId="45" applyNumberFormat="1" applyFont="1" applyFill="1" applyBorder="1" applyAlignment="1">
      <alignment vertical="center" shrinkToFit="1"/>
    </xf>
    <xf numFmtId="178" fontId="44" fillId="40" borderId="41" xfId="45" applyNumberFormat="1" applyFont="1" applyFill="1" applyBorder="1" applyAlignment="1" applyProtection="1">
      <alignment vertical="center" shrinkToFit="1"/>
      <protection/>
    </xf>
    <xf numFmtId="178" fontId="44" fillId="40" borderId="13" xfId="45" applyNumberFormat="1" applyFont="1" applyFill="1" applyBorder="1" applyAlignment="1">
      <alignment vertical="center" shrinkToFit="1"/>
    </xf>
    <xf numFmtId="178" fontId="44" fillId="40" borderId="13" xfId="45" applyNumberFormat="1" applyFont="1" applyFill="1" applyBorder="1" applyAlignment="1" applyProtection="1">
      <alignment vertical="center" shrinkToFit="1"/>
      <protection/>
    </xf>
    <xf numFmtId="178" fontId="44" fillId="40" borderId="11" xfId="45" applyNumberFormat="1" applyFont="1" applyFill="1" applyBorder="1" applyAlignment="1">
      <alignment vertical="center" shrinkToFit="1"/>
    </xf>
    <xf numFmtId="178" fontId="44" fillId="40" borderId="11" xfId="45" applyNumberFormat="1" applyFont="1" applyFill="1" applyBorder="1" applyAlignment="1" applyProtection="1">
      <alignment vertical="center" shrinkToFit="1"/>
      <protection/>
    </xf>
    <xf numFmtId="178" fontId="44" fillId="40" borderId="12" xfId="45" applyNumberFormat="1" applyFont="1" applyFill="1" applyBorder="1" applyAlignment="1">
      <alignment vertical="center" shrinkToFit="1"/>
    </xf>
    <xf numFmtId="178" fontId="44" fillId="40" borderId="12" xfId="45" applyNumberFormat="1" applyFont="1" applyFill="1" applyBorder="1" applyAlignment="1" applyProtection="1">
      <alignment vertical="center" shrinkToFit="1"/>
      <protection/>
    </xf>
    <xf numFmtId="178" fontId="44" fillId="40" borderId="43" xfId="45" applyNumberFormat="1" applyFont="1" applyFill="1" applyBorder="1" applyAlignment="1">
      <alignment vertical="center" shrinkToFit="1"/>
    </xf>
    <xf numFmtId="178" fontId="44" fillId="40" borderId="43" xfId="45" applyNumberFormat="1" applyFont="1" applyFill="1" applyBorder="1" applyAlignment="1" applyProtection="1">
      <alignment vertical="center" shrinkToFit="1"/>
      <protection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185" fontId="0" fillId="40" borderId="85" xfId="0" applyNumberFormat="1" applyFill="1" applyBorder="1" applyAlignment="1">
      <alignment vertical="center" shrinkToFit="1"/>
    </xf>
    <xf numFmtId="185" fontId="0" fillId="40" borderId="74" xfId="0" applyNumberFormat="1" applyFill="1" applyBorder="1" applyAlignment="1">
      <alignment vertical="center" shrinkToFit="1"/>
    </xf>
    <xf numFmtId="185" fontId="0" fillId="40" borderId="47" xfId="0" applyNumberFormat="1" applyFill="1" applyBorder="1" applyAlignment="1">
      <alignment vertical="center" shrinkToFit="1"/>
    </xf>
    <xf numFmtId="185" fontId="0" fillId="40" borderId="76" xfId="0" applyNumberFormat="1" applyFill="1" applyBorder="1" applyAlignment="1">
      <alignment vertical="center" shrinkToFit="1"/>
    </xf>
    <xf numFmtId="0" fontId="9" fillId="39" borderId="13" xfId="0" applyFont="1" applyFill="1" applyBorder="1" applyAlignment="1" applyProtection="1">
      <alignment horizontal="center" vertical="center" wrapText="1" shrinkToFit="1"/>
      <protection locked="0"/>
    </xf>
    <xf numFmtId="184" fontId="12" fillId="10" borderId="17" xfId="0" applyNumberFormat="1" applyFont="1" applyFill="1" applyBorder="1" applyAlignment="1">
      <alignment shrinkToFit="1"/>
    </xf>
    <xf numFmtId="184" fontId="12" fillId="10" borderId="73" xfId="0" applyNumberFormat="1" applyFont="1" applyFill="1" applyBorder="1" applyAlignment="1">
      <alignment shrinkToFit="1"/>
    </xf>
    <xf numFmtId="184" fontId="12" fillId="40" borderId="11" xfId="0" applyNumberFormat="1" applyFont="1" applyFill="1" applyBorder="1" applyAlignment="1">
      <alignment shrinkToFit="1"/>
    </xf>
    <xf numFmtId="184" fontId="12" fillId="40" borderId="25" xfId="0" applyNumberFormat="1" applyFont="1" applyFill="1" applyBorder="1" applyAlignment="1">
      <alignment shrinkToFit="1"/>
    </xf>
    <xf numFmtId="184" fontId="12" fillId="39" borderId="11" xfId="0" applyNumberFormat="1" applyFont="1" applyFill="1" applyBorder="1" applyAlignment="1" applyProtection="1">
      <alignment shrinkToFit="1"/>
      <protection locked="0"/>
    </xf>
    <xf numFmtId="184" fontId="12" fillId="39" borderId="25" xfId="0" applyNumberFormat="1" applyFont="1" applyFill="1" applyBorder="1" applyAlignment="1" applyProtection="1">
      <alignment shrinkToFit="1"/>
      <protection locked="0"/>
    </xf>
    <xf numFmtId="184" fontId="12" fillId="40" borderId="18" xfId="0" applyNumberFormat="1" applyFont="1" applyFill="1" applyBorder="1" applyAlignment="1">
      <alignment shrinkToFit="1"/>
    </xf>
    <xf numFmtId="184" fontId="12" fillId="40" borderId="74" xfId="0" applyNumberFormat="1" applyFont="1" applyFill="1" applyBorder="1" applyAlignment="1">
      <alignment shrinkToFit="1"/>
    </xf>
    <xf numFmtId="184" fontId="12" fillId="40" borderId="12" xfId="0" applyNumberFormat="1" applyFont="1" applyFill="1" applyBorder="1" applyAlignment="1">
      <alignment shrinkToFit="1"/>
    </xf>
    <xf numFmtId="184" fontId="12" fillId="40" borderId="23" xfId="0" applyNumberFormat="1" applyFont="1" applyFill="1" applyBorder="1" applyAlignment="1">
      <alignment shrinkToFit="1"/>
    </xf>
    <xf numFmtId="177" fontId="12" fillId="0" borderId="11" xfId="0" applyNumberFormat="1" applyFont="1" applyFill="1" applyBorder="1" applyAlignment="1">
      <alignment horizontal="center" vertical="center" wrapText="1"/>
    </xf>
    <xf numFmtId="9" fontId="12" fillId="0" borderId="11" xfId="43" applyFont="1" applyFill="1" applyBorder="1" applyAlignment="1">
      <alignment horizontal="center" vertical="center" wrapText="1"/>
    </xf>
    <xf numFmtId="182" fontId="12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shrinkToFit="1" readingOrder="1"/>
    </xf>
    <xf numFmtId="0" fontId="15" fillId="0" borderId="86" xfId="69" applyFont="1" applyFill="1" applyBorder="1" applyAlignment="1" applyProtection="1">
      <alignment horizontal="center" vertical="center"/>
      <protection/>
    </xf>
    <xf numFmtId="0" fontId="15" fillId="0" borderId="87" xfId="69" applyFont="1" applyFill="1" applyBorder="1" applyAlignment="1" applyProtection="1">
      <alignment horizontal="center" vertical="center"/>
      <protection/>
    </xf>
    <xf numFmtId="0" fontId="15" fillId="0" borderId="88" xfId="69" applyFont="1" applyBorder="1" applyAlignment="1" applyProtection="1">
      <alignment horizontal="center" vertical="center"/>
      <protection/>
    </xf>
    <xf numFmtId="0" fontId="15" fillId="0" borderId="89" xfId="69" applyFont="1" applyBorder="1" applyAlignment="1" applyProtection="1">
      <alignment horizontal="center" vertical="center"/>
      <protection/>
    </xf>
    <xf numFmtId="38" fontId="40" fillId="36" borderId="90" xfId="51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 vertical="center"/>
      <protection/>
    </xf>
    <xf numFmtId="0" fontId="15" fillId="36" borderId="91" xfId="69" applyFont="1" applyFill="1" applyBorder="1" applyAlignment="1" applyProtection="1">
      <alignment horizontal="center" vertical="center"/>
      <protection/>
    </xf>
    <xf numFmtId="0" fontId="15" fillId="36" borderId="92" xfId="69" applyFont="1" applyFill="1" applyBorder="1" applyAlignment="1" applyProtection="1">
      <alignment horizontal="center" vertical="center"/>
      <protection/>
    </xf>
    <xf numFmtId="0" fontId="15" fillId="36" borderId="88" xfId="69" applyFont="1" applyFill="1" applyBorder="1" applyAlignment="1" applyProtection="1">
      <alignment horizontal="center" vertical="center"/>
      <protection/>
    </xf>
    <xf numFmtId="0" fontId="15" fillId="36" borderId="89" xfId="69" applyFont="1" applyFill="1" applyBorder="1" applyAlignment="1" applyProtection="1">
      <alignment horizontal="center" vertical="center"/>
      <protection/>
    </xf>
    <xf numFmtId="0" fontId="15" fillId="0" borderId="28" xfId="69" applyFont="1" applyBorder="1" applyAlignment="1" applyProtection="1">
      <alignment horizontal="center" vertical="center"/>
      <protection/>
    </xf>
    <xf numFmtId="0" fontId="15" fillId="0" borderId="29" xfId="69" applyFont="1" applyBorder="1" applyAlignment="1" applyProtection="1">
      <alignment horizontal="center" vertical="center"/>
      <protection/>
    </xf>
    <xf numFmtId="0" fontId="15" fillId="0" borderId="91" xfId="69" applyFont="1" applyFill="1" applyBorder="1" applyAlignment="1" applyProtection="1">
      <alignment horizontal="center" vertical="center"/>
      <protection/>
    </xf>
    <xf numFmtId="0" fontId="15" fillId="0" borderId="92" xfId="69" applyFont="1" applyFill="1" applyBorder="1" applyAlignment="1" applyProtection="1">
      <alignment horizontal="center" vertical="center"/>
      <protection/>
    </xf>
    <xf numFmtId="0" fontId="15" fillId="36" borderId="58" xfId="69" applyFont="1" applyFill="1" applyBorder="1" applyAlignment="1" applyProtection="1">
      <alignment horizontal="center" vertical="center"/>
      <protection/>
    </xf>
    <xf numFmtId="0" fontId="15" fillId="36" borderId="93" xfId="69" applyFont="1" applyFill="1" applyBorder="1" applyAlignment="1" applyProtection="1">
      <alignment horizontal="center" vertical="center"/>
      <protection/>
    </xf>
    <xf numFmtId="0" fontId="15" fillId="0" borderId="91" xfId="69" applyFont="1" applyBorder="1" applyAlignment="1" applyProtection="1">
      <alignment horizontal="center" vertical="center"/>
      <protection/>
    </xf>
    <xf numFmtId="0" fontId="15" fillId="0" borderId="92" xfId="69" applyFont="1" applyBorder="1" applyAlignment="1" applyProtection="1">
      <alignment horizontal="center" vertical="center"/>
      <protection/>
    </xf>
    <xf numFmtId="0" fontId="15" fillId="0" borderId="94" xfId="69" applyFont="1" applyBorder="1" applyAlignment="1" applyProtection="1">
      <alignment horizontal="center" vertical="center"/>
      <protection/>
    </xf>
    <xf numFmtId="0" fontId="15" fillId="0" borderId="95" xfId="69" applyFont="1" applyBorder="1" applyAlignment="1" applyProtection="1">
      <alignment horizontal="center" vertical="center"/>
      <protection/>
    </xf>
    <xf numFmtId="0" fontId="15" fillId="0" borderId="96" xfId="69" applyFont="1" applyFill="1" applyBorder="1" applyAlignment="1" applyProtection="1">
      <alignment horizontal="center" vertical="center"/>
      <protection/>
    </xf>
    <xf numFmtId="0" fontId="15" fillId="0" borderId="97" xfId="69" applyFont="1" applyFill="1" applyBorder="1" applyAlignment="1" applyProtection="1">
      <alignment horizontal="center" vertical="center"/>
      <protection/>
    </xf>
    <xf numFmtId="0" fontId="15" fillId="0" borderId="86" xfId="69" applyFont="1" applyBorder="1" applyAlignment="1" applyProtection="1">
      <alignment horizontal="center" vertical="center"/>
      <protection/>
    </xf>
    <xf numFmtId="0" fontId="15" fillId="0" borderId="87" xfId="69" applyFont="1" applyBorder="1" applyAlignment="1" applyProtection="1">
      <alignment horizontal="center" vertical="center"/>
      <protection/>
    </xf>
    <xf numFmtId="0" fontId="15" fillId="0" borderId="98" xfId="69" applyFont="1" applyBorder="1" applyAlignment="1" applyProtection="1">
      <alignment horizontal="center" vertical="center"/>
      <protection/>
    </xf>
    <xf numFmtId="0" fontId="15" fillId="0" borderId="99" xfId="69" applyFont="1" applyBorder="1" applyAlignment="1" applyProtection="1">
      <alignment horizontal="center" vertical="center"/>
      <protection/>
    </xf>
    <xf numFmtId="0" fontId="15" fillId="0" borderId="88" xfId="69" applyFont="1" applyFill="1" applyBorder="1" applyAlignment="1" applyProtection="1">
      <alignment horizontal="center" vertical="center"/>
      <protection/>
    </xf>
    <xf numFmtId="0" fontId="15" fillId="0" borderId="89" xfId="69" applyFont="1" applyFill="1" applyBorder="1" applyAlignment="1" applyProtection="1">
      <alignment horizontal="center" vertical="center"/>
      <protection/>
    </xf>
    <xf numFmtId="0" fontId="15" fillId="36" borderId="100" xfId="69" applyFont="1" applyFill="1" applyBorder="1" applyAlignment="1" applyProtection="1">
      <alignment horizontal="center" vertical="center"/>
      <protection/>
    </xf>
    <xf numFmtId="0" fontId="15" fillId="36" borderId="101" xfId="69" applyFont="1" applyFill="1" applyBorder="1" applyAlignment="1" applyProtection="1">
      <alignment horizontal="center" vertical="center"/>
      <protection/>
    </xf>
    <xf numFmtId="0" fontId="15" fillId="0" borderId="65" xfId="69" applyFont="1" applyFill="1" applyBorder="1" applyAlignment="1" applyProtection="1">
      <alignment horizontal="center" vertical="center"/>
      <protection/>
    </xf>
    <xf numFmtId="0" fontId="15" fillId="0" borderId="102" xfId="69" applyFont="1" applyFill="1" applyBorder="1" applyAlignment="1" applyProtection="1">
      <alignment horizontal="center" vertical="center"/>
      <protection/>
    </xf>
    <xf numFmtId="176" fontId="51" fillId="0" borderId="103" xfId="71" applyNumberFormat="1" applyFont="1" applyBorder="1" applyAlignment="1">
      <alignment horizontal="left"/>
      <protection/>
    </xf>
    <xf numFmtId="176" fontId="41" fillId="0" borderId="22" xfId="71" applyNumberFormat="1" applyFont="1" applyBorder="1" applyAlignment="1">
      <alignment horizontal="center" vertical="center"/>
      <protection/>
    </xf>
    <xf numFmtId="176" fontId="41" fillId="0" borderId="25" xfId="71" applyNumberFormat="1" applyFont="1" applyBorder="1" applyAlignment="1">
      <alignment horizontal="center" vertical="center"/>
      <protection/>
    </xf>
    <xf numFmtId="0" fontId="6" fillId="36" borderId="29" xfId="71" applyFont="1" applyFill="1" applyBorder="1" applyAlignment="1" applyProtection="1">
      <alignment horizontal="center" vertical="center" wrapText="1"/>
      <protection/>
    </xf>
    <xf numFmtId="0" fontId="6" fillId="36" borderId="102" xfId="71" applyFont="1" applyFill="1" applyBorder="1" applyAlignment="1" applyProtection="1">
      <alignment horizontal="center" vertical="center" wrapText="1"/>
      <protection/>
    </xf>
    <xf numFmtId="178" fontId="6" fillId="36" borderId="104" xfId="42" applyNumberFormat="1" applyFont="1" applyFill="1" applyBorder="1" applyAlignment="1" applyProtection="1">
      <alignment horizontal="center" vertical="center"/>
      <protection/>
    </xf>
    <xf numFmtId="178" fontId="6" fillId="36" borderId="21" xfId="42" applyNumberFormat="1" applyFont="1" applyFill="1" applyBorder="1" applyAlignment="1" applyProtection="1">
      <alignment horizontal="center" vertical="center"/>
      <protection/>
    </xf>
    <xf numFmtId="176" fontId="6" fillId="36" borderId="60" xfId="51" applyNumberFormat="1" applyFont="1" applyFill="1" applyBorder="1" applyAlignment="1" applyProtection="1">
      <alignment horizontal="center" vertical="center" wrapText="1"/>
      <protection/>
    </xf>
    <xf numFmtId="176" fontId="6" fillId="36" borderId="24" xfId="51" applyNumberFormat="1" applyFont="1" applyFill="1" applyBorder="1" applyAlignment="1" applyProtection="1">
      <alignment horizontal="center" vertical="center" wrapText="1"/>
      <protection/>
    </xf>
    <xf numFmtId="38" fontId="40" fillId="36" borderId="60" xfId="51" applyFont="1" applyFill="1" applyBorder="1" applyAlignment="1" applyProtection="1">
      <alignment horizontal="center" vertical="center" wrapText="1"/>
      <protection/>
    </xf>
    <xf numFmtId="0" fontId="0" fillId="36" borderId="24" xfId="0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0" fillId="39" borderId="105" xfId="0" applyFill="1" applyBorder="1" applyAlignment="1" applyProtection="1">
      <alignment horizontal="center" vertical="center" shrinkToFit="1"/>
      <protection locked="0"/>
    </xf>
    <xf numFmtId="0" fontId="0" fillId="39" borderId="40" xfId="0" applyFill="1" applyBorder="1" applyAlignment="1" applyProtection="1">
      <alignment horizontal="center" vertical="center" shrinkToFit="1"/>
      <protection locked="0"/>
    </xf>
    <xf numFmtId="0" fontId="0" fillId="39" borderId="106" xfId="0" applyFill="1" applyBorder="1" applyAlignment="1" applyProtection="1">
      <alignment horizontal="center" vertical="center" shrinkToFit="1"/>
      <protection locked="0"/>
    </xf>
    <xf numFmtId="0" fontId="0" fillId="39" borderId="11" xfId="0" applyFill="1" applyBorder="1" applyAlignment="1">
      <alignment horizontal="center" vertical="center"/>
    </xf>
    <xf numFmtId="0" fontId="0" fillId="39" borderId="57" xfId="0" applyFill="1" applyBorder="1" applyAlignment="1">
      <alignment horizontal="left" vertical="top" wrapText="1"/>
    </xf>
    <xf numFmtId="0" fontId="0" fillId="39" borderId="45" xfId="0" applyFill="1" applyBorder="1" applyAlignment="1">
      <alignment horizontal="left" vertical="top"/>
    </xf>
    <xf numFmtId="0" fontId="0" fillId="39" borderId="37" xfId="0" applyFill="1" applyBorder="1" applyAlignment="1">
      <alignment horizontal="left" vertical="top"/>
    </xf>
    <xf numFmtId="0" fontId="0" fillId="39" borderId="46" xfId="0" applyFill="1" applyBorder="1" applyAlignment="1">
      <alignment horizontal="left" vertical="top"/>
    </xf>
    <xf numFmtId="0" fontId="0" fillId="39" borderId="0" xfId="0" applyFill="1" applyBorder="1" applyAlignment="1">
      <alignment horizontal="left" vertical="top"/>
    </xf>
    <xf numFmtId="0" fontId="0" fillId="39" borderId="21" xfId="0" applyFill="1" applyBorder="1" applyAlignment="1">
      <alignment horizontal="left" vertical="top"/>
    </xf>
    <xf numFmtId="0" fontId="0" fillId="39" borderId="54" xfId="0" applyFill="1" applyBorder="1" applyAlignment="1">
      <alignment horizontal="left" vertical="top"/>
    </xf>
    <xf numFmtId="0" fontId="0" fillId="39" borderId="10" xfId="0" applyFill="1" applyBorder="1" applyAlignment="1">
      <alignment horizontal="left" vertical="top"/>
    </xf>
    <xf numFmtId="0" fontId="0" fillId="39" borderId="23" xfId="0" applyFill="1" applyBorder="1" applyAlignment="1">
      <alignment horizontal="left" vertical="top"/>
    </xf>
    <xf numFmtId="0" fontId="0" fillId="10" borderId="11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0" fillId="39" borderId="11" xfId="0" applyFill="1" applyBorder="1" applyAlignment="1">
      <alignment horizontal="left" vertical="top"/>
    </xf>
    <xf numFmtId="0" fontId="92" fillId="0" borderId="10" xfId="65" applyBorder="1" applyAlignment="1" applyProtection="1">
      <alignment horizontal="center" vertical="center"/>
      <protection locked="0"/>
    </xf>
    <xf numFmtId="183" fontId="0" fillId="39" borderId="13" xfId="65" applyNumberFormat="1" applyFont="1" applyFill="1" applyBorder="1" applyAlignment="1" applyProtection="1">
      <alignment horizontal="center" vertical="center" shrinkToFit="1"/>
      <protection locked="0"/>
    </xf>
    <xf numFmtId="183" fontId="0" fillId="39" borderId="13" xfId="65" applyNumberFormat="1" applyFont="1" applyFill="1" applyBorder="1" applyAlignment="1" applyProtection="1">
      <alignment horizontal="center" vertical="center" shrinkToFit="1"/>
      <protection locked="0"/>
    </xf>
    <xf numFmtId="0" fontId="0" fillId="41" borderId="58" xfId="65" applyFont="1" applyFill="1" applyBorder="1" applyAlignment="1" applyProtection="1">
      <alignment horizontal="center" vertical="center" shrinkToFit="1"/>
      <protection/>
    </xf>
    <xf numFmtId="0" fontId="0" fillId="41" borderId="39" xfId="65" applyFont="1" applyFill="1" applyBorder="1" applyAlignment="1" applyProtection="1">
      <alignment horizontal="center" vertical="center" shrinkToFit="1"/>
      <protection/>
    </xf>
    <xf numFmtId="0" fontId="0" fillId="0" borderId="22" xfId="65" applyFont="1" applyFill="1" applyBorder="1" applyAlignment="1">
      <alignment horizontal="center" vertical="center" shrinkToFit="1"/>
      <protection/>
    </xf>
    <xf numFmtId="0" fontId="0" fillId="0" borderId="25" xfId="65" applyFont="1" applyFill="1" applyBorder="1" applyAlignment="1">
      <alignment horizontal="center" vertical="center" shrinkToFit="1"/>
      <protection/>
    </xf>
    <xf numFmtId="0" fontId="0" fillId="0" borderId="24" xfId="65" applyFont="1" applyFill="1" applyBorder="1" applyAlignment="1" applyProtection="1">
      <alignment horizontal="center" vertical="center" textRotation="255" shrinkToFit="1"/>
      <protection/>
    </xf>
    <xf numFmtId="0" fontId="0" fillId="0" borderId="24" xfId="65" applyFont="1" applyFill="1" applyBorder="1" applyAlignment="1" applyProtection="1">
      <alignment horizontal="center" vertical="center" textRotation="255" shrinkToFit="1"/>
      <protection/>
    </xf>
    <xf numFmtId="0" fontId="0" fillId="41" borderId="88" xfId="65" applyFont="1" applyFill="1" applyBorder="1" applyAlignment="1" applyProtection="1">
      <alignment horizontal="center" vertical="center" shrinkToFit="1"/>
      <protection/>
    </xf>
    <xf numFmtId="0" fontId="0" fillId="41" borderId="38" xfId="65" applyFont="1" applyFill="1" applyBorder="1" applyAlignment="1" applyProtection="1">
      <alignment horizontal="center" vertical="center" shrinkToFit="1"/>
      <protection/>
    </xf>
    <xf numFmtId="184" fontId="3" fillId="39" borderId="12" xfId="65" applyNumberFormat="1" applyFont="1" applyFill="1" applyBorder="1" applyAlignment="1" applyProtection="1">
      <alignment horizontal="right" vertical="center" shrinkToFit="1"/>
      <protection locked="0"/>
    </xf>
    <xf numFmtId="184" fontId="45" fillId="30" borderId="12" xfId="65" applyNumberFormat="1" applyFont="1" applyFill="1" applyBorder="1" applyAlignment="1" applyProtection="1">
      <alignment horizontal="right" vertical="center" shrinkToFit="1"/>
      <protection locked="0"/>
    </xf>
    <xf numFmtId="181" fontId="3" fillId="39" borderId="11" xfId="65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65" applyFont="1" applyFill="1" applyBorder="1" applyAlignment="1" applyProtection="1">
      <alignment horizontal="center" vertical="center" textRotation="255" shrinkToFit="1"/>
      <protection/>
    </xf>
    <xf numFmtId="0" fontId="0" fillId="0" borderId="11" xfId="65" applyFont="1" applyFill="1" applyBorder="1" applyAlignment="1" applyProtection="1">
      <alignment horizontal="center" vertical="center" textRotation="255" shrinkToFit="1"/>
      <protection/>
    </xf>
    <xf numFmtId="0" fontId="0" fillId="0" borderId="57" xfId="65" applyFont="1" applyFill="1" applyBorder="1" applyAlignment="1" applyProtection="1">
      <alignment horizontal="center" vertical="center" textRotation="255" shrinkToFit="1"/>
      <protection/>
    </xf>
    <xf numFmtId="0" fontId="0" fillId="4" borderId="57" xfId="65" applyFont="1" applyFill="1" applyBorder="1" applyAlignment="1" applyProtection="1">
      <alignment horizontal="center" vertical="center" shrinkToFit="1"/>
      <protection/>
    </xf>
    <xf numFmtId="0" fontId="0" fillId="4" borderId="37" xfId="65" applyFont="1" applyFill="1" applyBorder="1" applyAlignment="1" applyProtection="1">
      <alignment horizontal="center" vertical="center" shrinkToFit="1"/>
      <protection/>
    </xf>
    <xf numFmtId="0" fontId="0" fillId="41" borderId="91" xfId="65" applyFont="1" applyFill="1" applyBorder="1" applyAlignment="1" applyProtection="1">
      <alignment horizontal="center" vertical="center" shrinkToFit="1"/>
      <protection/>
    </xf>
    <xf numFmtId="0" fontId="0" fillId="41" borderId="36" xfId="65" applyFont="1" applyFill="1" applyBorder="1" applyAlignment="1" applyProtection="1">
      <alignment horizontal="center" vertical="center" shrinkToFit="1"/>
      <protection/>
    </xf>
    <xf numFmtId="184" fontId="3" fillId="40" borderId="12" xfId="65" applyNumberFormat="1" applyFont="1" applyFill="1" applyBorder="1" applyAlignment="1" applyProtection="1">
      <alignment horizontal="right" vertical="center" shrinkToFit="1"/>
      <protection/>
    </xf>
    <xf numFmtId="183" fontId="3" fillId="0" borderId="10" xfId="65" applyNumberFormat="1" applyFont="1" applyFill="1" applyBorder="1" applyAlignment="1">
      <alignment horizontal="right" vertical="center" shrinkToFit="1"/>
      <protection/>
    </xf>
    <xf numFmtId="181" fontId="3" fillId="40" borderId="22" xfId="65" applyNumberFormat="1" applyFont="1" applyFill="1" applyBorder="1" applyAlignment="1" applyProtection="1">
      <alignment horizontal="right" vertical="center" shrinkToFit="1"/>
      <protection/>
    </xf>
    <xf numFmtId="181" fontId="3" fillId="40" borderId="20" xfId="65" applyNumberFormat="1" applyFont="1" applyFill="1" applyBorder="1" applyAlignment="1" applyProtection="1">
      <alignment horizontal="right" vertical="center" shrinkToFit="1"/>
      <protection/>
    </xf>
    <xf numFmtId="184" fontId="3" fillId="40" borderId="43" xfId="65" applyNumberFormat="1" applyFont="1" applyFill="1" applyBorder="1" applyAlignment="1" applyProtection="1">
      <alignment horizontal="right" vertical="center" shrinkToFit="1"/>
      <protection/>
    </xf>
    <xf numFmtId="184" fontId="3" fillId="40" borderId="13" xfId="65" applyNumberFormat="1" applyFont="1" applyFill="1" applyBorder="1" applyAlignment="1" applyProtection="1">
      <alignment horizontal="right" vertical="center" shrinkToFit="1"/>
      <protection/>
    </xf>
    <xf numFmtId="184" fontId="45" fillId="40" borderId="13" xfId="65" applyNumberFormat="1" applyFont="1" applyFill="1" applyBorder="1" applyAlignment="1" applyProtection="1">
      <alignment horizontal="right" vertical="center" shrinkToFit="1"/>
      <protection/>
    </xf>
    <xf numFmtId="184" fontId="3" fillId="39" borderId="13" xfId="65" applyNumberFormat="1" applyFont="1" applyFill="1" applyBorder="1" applyAlignment="1" applyProtection="1">
      <alignment horizontal="right" vertical="center" shrinkToFit="1"/>
      <protection locked="0"/>
    </xf>
    <xf numFmtId="184" fontId="45" fillId="30" borderId="13" xfId="65" applyNumberFormat="1" applyFont="1" applyFill="1" applyBorder="1" applyAlignment="1" applyProtection="1">
      <alignment horizontal="right" vertical="center" shrinkToFit="1"/>
      <protection locked="0"/>
    </xf>
    <xf numFmtId="184" fontId="3" fillId="30" borderId="13" xfId="65" applyNumberFormat="1" applyFont="1" applyFill="1" applyBorder="1" applyAlignment="1" applyProtection="1">
      <alignment horizontal="right" vertical="center" shrinkToFit="1"/>
      <protection locked="0"/>
    </xf>
    <xf numFmtId="184" fontId="3" fillId="40" borderId="43" xfId="65" applyNumberFormat="1" applyFont="1" applyFill="1" applyBorder="1" applyAlignment="1">
      <alignment horizontal="right" vertical="center" shrinkToFit="1"/>
      <protection/>
    </xf>
    <xf numFmtId="184" fontId="3" fillId="40" borderId="61" xfId="65" applyNumberFormat="1" applyFont="1" applyFill="1" applyBorder="1" applyAlignment="1">
      <alignment horizontal="right" vertical="center" shrinkToFit="1"/>
      <protection/>
    </xf>
    <xf numFmtId="176" fontId="42" fillId="0" borderId="22" xfId="71" applyNumberFormat="1" applyFont="1" applyBorder="1" applyAlignment="1">
      <alignment horizontal="center" vertical="center"/>
      <protection/>
    </xf>
    <xf numFmtId="176" fontId="42" fillId="0" borderId="25" xfId="71" applyNumberFormat="1" applyFont="1" applyBorder="1" applyAlignment="1">
      <alignment horizontal="center" vertical="center"/>
      <protection/>
    </xf>
    <xf numFmtId="184" fontId="3" fillId="30" borderId="12" xfId="65" applyNumberFormat="1" applyFont="1" applyFill="1" applyBorder="1" applyAlignment="1" applyProtection="1">
      <alignment horizontal="right" vertical="center" shrinkToFit="1"/>
      <protection locked="0"/>
    </xf>
    <xf numFmtId="179" fontId="3" fillId="40" borderId="22" xfId="65" applyNumberFormat="1" applyFont="1" applyFill="1" applyBorder="1" applyAlignment="1">
      <alignment horizontal="right" vertical="center" shrinkToFit="1"/>
      <protection/>
    </xf>
    <xf numFmtId="179" fontId="3" fillId="40" borderId="25" xfId="65" applyNumberFormat="1" applyFont="1" applyFill="1" applyBorder="1" applyAlignment="1">
      <alignment horizontal="right" vertical="center" shrinkToFit="1"/>
      <protection/>
    </xf>
    <xf numFmtId="179" fontId="3" fillId="40" borderId="22" xfId="65" applyNumberFormat="1" applyFont="1" applyFill="1" applyBorder="1" applyAlignment="1" applyProtection="1">
      <alignment horizontal="right" vertical="center" shrinkToFit="1"/>
      <protection/>
    </xf>
    <xf numFmtId="179" fontId="3" fillId="40" borderId="20" xfId="65" applyNumberFormat="1" applyFont="1" applyFill="1" applyBorder="1" applyAlignment="1" applyProtection="1">
      <alignment horizontal="right" vertical="center" shrinkToFit="1"/>
      <protection/>
    </xf>
    <xf numFmtId="179" fontId="3" fillId="40" borderId="20" xfId="65" applyNumberFormat="1" applyFont="1" applyFill="1" applyBorder="1" applyAlignment="1">
      <alignment horizontal="right" vertical="center" shrinkToFit="1"/>
      <protection/>
    </xf>
    <xf numFmtId="181" fontId="3" fillId="30" borderId="11" xfId="65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181" fontId="0" fillId="39" borderId="109" xfId="0" applyNumberFormat="1" applyFont="1" applyFill="1" applyBorder="1" applyAlignment="1" applyProtection="1">
      <alignment horizontal="center" shrinkToFit="1"/>
      <protection locked="0"/>
    </xf>
    <xf numFmtId="181" fontId="0" fillId="39" borderId="19" xfId="0" applyNumberFormat="1" applyFont="1" applyFill="1" applyBorder="1" applyAlignment="1" applyProtection="1">
      <alignment horizontal="center" shrinkToFit="1"/>
      <protection locked="0"/>
    </xf>
    <xf numFmtId="181" fontId="0" fillId="39" borderId="110" xfId="0" applyNumberFormat="1" applyFont="1" applyFill="1" applyBorder="1" applyAlignment="1" applyProtection="1">
      <alignment horizontal="center" shrinkToFit="1"/>
      <protection locked="0"/>
    </xf>
    <xf numFmtId="181" fontId="0" fillId="39" borderId="109" xfId="0" applyNumberFormat="1" applyFont="1" applyFill="1" applyBorder="1" applyAlignment="1" applyProtection="1">
      <alignment horizontal="center" shrinkToFit="1"/>
      <protection locked="0"/>
    </xf>
    <xf numFmtId="0" fontId="0" fillId="39" borderId="111" xfId="0" applyFill="1" applyBorder="1" applyAlignment="1" applyProtection="1">
      <alignment horizontal="center" shrinkToFit="1"/>
      <protection locked="0"/>
    </xf>
    <xf numFmtId="0" fontId="0" fillId="39" borderId="112" xfId="0" applyFill="1" applyBorder="1" applyAlignment="1" applyProtection="1">
      <alignment horizontal="center" shrinkToFit="1"/>
      <protection locked="0"/>
    </xf>
    <xf numFmtId="0" fontId="0" fillId="39" borderId="113" xfId="0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left" wrapText="1" readingOrder="1"/>
    </xf>
    <xf numFmtId="0" fontId="54" fillId="0" borderId="0" xfId="0" applyFont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left" wrapText="1" readingOrder="1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 readingOrder="1"/>
    </xf>
    <xf numFmtId="0" fontId="1" fillId="0" borderId="57" xfId="0" applyFont="1" applyBorder="1" applyAlignment="1" applyProtection="1">
      <alignment horizontal="center" vertical="center" shrinkToFit="1" readingOrder="1"/>
      <protection locked="0"/>
    </xf>
    <xf numFmtId="0" fontId="1" fillId="0" borderId="37" xfId="0" applyFont="1" applyBorder="1" applyAlignment="1" applyProtection="1">
      <alignment horizontal="center" vertical="center" shrinkToFit="1" readingOrder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wrapText="1" readingOrder="1"/>
    </xf>
    <xf numFmtId="0" fontId="1" fillId="0" borderId="11" xfId="0" applyFont="1" applyBorder="1" applyAlignment="1">
      <alignment horizontal="left" wrapText="1" readingOrder="1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6" fillId="39" borderId="22" xfId="70" applyFont="1" applyFill="1" applyBorder="1" applyAlignment="1" applyProtection="1">
      <alignment horizontal="center" vertical="center" shrinkToFit="1"/>
      <protection locked="0"/>
    </xf>
    <xf numFmtId="0" fontId="26" fillId="39" borderId="25" xfId="70" applyFont="1" applyFill="1" applyBorder="1" applyAlignment="1" applyProtection="1">
      <alignment horizontal="center" vertical="center" shrinkToFit="1"/>
      <protection locked="0"/>
    </xf>
    <xf numFmtId="0" fontId="11" fillId="37" borderId="91" xfId="0" applyFont="1" applyFill="1" applyBorder="1" applyAlignment="1">
      <alignment horizontal="center" vertical="center" shrinkToFit="1"/>
    </xf>
    <xf numFmtId="0" fontId="11" fillId="37" borderId="36" xfId="0" applyFont="1" applyFill="1" applyBorder="1" applyAlignment="1">
      <alignment horizontal="center" vertical="center" shrinkToFit="1"/>
    </xf>
    <xf numFmtId="0" fontId="9" fillId="0" borderId="0" xfId="70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1" fillId="0" borderId="0" xfId="70" applyFont="1" applyBorder="1" applyAlignment="1">
      <alignment vertical="top" wrapText="1"/>
      <protection/>
    </xf>
    <xf numFmtId="0" fontId="11" fillId="0" borderId="0" xfId="0" applyFont="1" applyBorder="1" applyAlignment="1">
      <alignment vertical="top" wrapText="1"/>
    </xf>
    <xf numFmtId="0" fontId="6" fillId="0" borderId="13" xfId="70" applyFont="1" applyFill="1" applyBorder="1" applyAlignment="1">
      <alignment horizontal="center" vertical="center"/>
      <protection/>
    </xf>
    <xf numFmtId="0" fontId="6" fillId="0" borderId="12" xfId="70" applyFont="1" applyFill="1" applyBorder="1" applyAlignment="1">
      <alignment horizontal="center" vertical="center"/>
      <protection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7" fillId="0" borderId="37" xfId="70" applyFont="1" applyFill="1" applyBorder="1" applyAlignment="1" applyProtection="1">
      <alignment horizontal="left" vertical="top" wrapText="1"/>
      <protection locked="0"/>
    </xf>
    <xf numFmtId="0" fontId="7" fillId="0" borderId="24" xfId="70" applyFont="1" applyFill="1" applyBorder="1" applyAlignment="1" applyProtection="1">
      <alignment horizontal="left" vertical="top"/>
      <protection locked="0"/>
    </xf>
    <xf numFmtId="0" fontId="7" fillId="0" borderId="21" xfId="70" applyFont="1" applyFill="1" applyBorder="1" applyAlignment="1" applyProtection="1">
      <alignment horizontal="left" vertical="top"/>
      <protection locked="0"/>
    </xf>
    <xf numFmtId="0" fontId="7" fillId="0" borderId="12" xfId="70" applyFont="1" applyFill="1" applyBorder="1" applyAlignment="1" applyProtection="1">
      <alignment horizontal="left" vertical="top"/>
      <protection locked="0"/>
    </xf>
    <xf numFmtId="0" fontId="11" fillId="37" borderId="58" xfId="0" applyFont="1" applyFill="1" applyBorder="1" applyAlignment="1">
      <alignment horizontal="center" vertical="center" shrinkToFit="1"/>
    </xf>
    <xf numFmtId="0" fontId="11" fillId="37" borderId="39" xfId="0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180" fontId="7" fillId="0" borderId="0" xfId="51" applyNumberFormat="1" applyFont="1" applyFill="1" applyBorder="1" applyAlignment="1">
      <alignment horizontal="right"/>
    </xf>
    <xf numFmtId="0" fontId="11" fillId="37" borderId="88" xfId="0" applyFont="1" applyFill="1" applyBorder="1" applyAlignment="1">
      <alignment horizontal="center" vertical="center" shrinkToFit="1"/>
    </xf>
    <xf numFmtId="0" fontId="11" fillId="37" borderId="38" xfId="0" applyFont="1" applyFill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0" xfId="7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39" borderId="22" xfId="0" applyFont="1" applyFill="1" applyBorder="1" applyAlignment="1" applyProtection="1">
      <alignment horizontal="center" shrinkToFit="1"/>
      <protection locked="0"/>
    </xf>
    <xf numFmtId="0" fontId="11" fillId="39" borderId="25" xfId="0" applyFont="1" applyFill="1" applyBorder="1" applyAlignment="1" applyProtection="1">
      <alignment horizontal="center" shrinkToFit="1"/>
      <protection locked="0"/>
    </xf>
    <xf numFmtId="0" fontId="6" fillId="0" borderId="13" xfId="71" applyFont="1" applyFill="1" applyBorder="1" applyAlignment="1" applyProtection="1">
      <alignment horizontal="center"/>
      <protection locked="0"/>
    </xf>
    <xf numFmtId="0" fontId="6" fillId="0" borderId="24" xfId="7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9" borderId="22" xfId="0" applyFont="1" applyFill="1" applyBorder="1" applyAlignment="1" applyProtection="1">
      <alignment horizontal="center" vertical="center" shrinkToFit="1"/>
      <protection locked="0"/>
    </xf>
    <xf numFmtId="0" fontId="11" fillId="39" borderId="25" xfId="0" applyFont="1" applyFill="1" applyBorder="1" applyAlignment="1" applyProtection="1">
      <alignment horizontal="center" vertical="center" shrinkToFit="1"/>
      <protection locked="0"/>
    </xf>
    <xf numFmtId="0" fontId="9" fillId="10" borderId="51" xfId="0" applyFont="1" applyFill="1" applyBorder="1" applyAlignment="1">
      <alignment horizontal="center" wrapText="1"/>
    </xf>
    <xf numFmtId="0" fontId="9" fillId="10" borderId="43" xfId="0" applyFont="1" applyFill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10" borderId="51" xfId="0" applyFont="1" applyFill="1" applyBorder="1" applyAlignment="1" applyProtection="1">
      <alignment horizontal="center"/>
      <protection/>
    </xf>
    <xf numFmtId="0" fontId="9" fillId="10" borderId="43" xfId="0" applyFont="1" applyFill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10" borderId="51" xfId="0" applyFont="1" applyFill="1" applyBorder="1" applyAlignment="1">
      <alignment horizontal="center"/>
    </xf>
    <xf numFmtId="38" fontId="11" fillId="0" borderId="0" xfId="5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11" xfId="67" applyFont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 vertical="top" wrapText="1"/>
    </xf>
    <xf numFmtId="0" fontId="9" fillId="0" borderId="46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3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03_委員会資料_3rd_No.41_集計様式" xfId="66"/>
    <cellStyle name="標準_７ 資金繰り実績・予定表" xfId="67"/>
    <cellStyle name="標準_F1EX" xfId="68"/>
    <cellStyle name="標準_ohana" xfId="69"/>
    <cellStyle name="標準_計画書・収支計画(事例企業)" xfId="70"/>
    <cellStyle name="標準_計画書・収支計画２（事例企業）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6</xdr:row>
      <xdr:rowOff>247650</xdr:rowOff>
    </xdr:from>
    <xdr:to>
      <xdr:col>14</xdr:col>
      <xdr:colOff>352425</xdr:colOff>
      <xdr:row>33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00725" y="1466850"/>
          <a:ext cx="4152900" cy="56102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759600" tIns="7200" rIns="75600" bIns="72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＜目　次＞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１．　　はじめに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１－②　前回計画実施状況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２．　　経営理念　　　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３．　　事業概況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４．　　ＳＷＯＴ分析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５．　　改善計画の骨子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６．　　金融機関への要請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７．　　売上計画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８．　　変動費計画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９．　　固定費計画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１０．　　財政改善計画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１１．　　組織マネジメント計画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１２．　　行動計画表　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１３．　　中期収支計画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１４．　　月次収支計画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１５．　　中期財政計画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１６．　　キャッシュフロー計画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１７．　　月次資金繰り計画</a:t>
          </a:r>
        </a:p>
      </xdr:txBody>
    </xdr:sp>
    <xdr:clientData/>
  </xdr:twoCellAnchor>
  <xdr:twoCellAnchor>
    <xdr:from>
      <xdr:col>0</xdr:col>
      <xdr:colOff>561975</xdr:colOff>
      <xdr:row>6</xdr:row>
      <xdr:rowOff>247650</xdr:rowOff>
    </xdr:from>
    <xdr:to>
      <xdr:col>6</xdr:col>
      <xdr:colOff>666750</xdr:colOff>
      <xdr:row>10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" y="1466850"/>
          <a:ext cx="4219575" cy="9715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経営改善計画書</a:t>
          </a:r>
        </a:p>
      </xdr:txBody>
    </xdr:sp>
    <xdr:clientData/>
  </xdr:twoCellAnchor>
  <xdr:twoCellAnchor>
    <xdr:from>
      <xdr:col>0</xdr:col>
      <xdr:colOff>85725</xdr:colOff>
      <xdr:row>21</xdr:row>
      <xdr:rowOff>123825</xdr:rowOff>
    </xdr:from>
    <xdr:to>
      <xdr:col>7</xdr:col>
      <xdr:colOff>304800</xdr:colOff>
      <xdr:row>32</xdr:row>
      <xdr:rowOff>228600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5725" y="4638675"/>
          <a:ext cx="5019675" cy="215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　　年　　月　　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商号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代表取締役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114300</xdr:rowOff>
    </xdr:from>
    <xdr:to>
      <xdr:col>6</xdr:col>
      <xdr:colOff>990600</xdr:colOff>
      <xdr:row>3</xdr:row>
      <xdr:rowOff>104775</xdr:rowOff>
    </xdr:to>
    <xdr:sp>
      <xdr:nvSpPr>
        <xdr:cNvPr id="1" name="Rectangle 6"/>
        <xdr:cNvSpPr>
          <a:spLocks/>
        </xdr:cNvSpPr>
      </xdr:nvSpPr>
      <xdr:spPr>
        <a:xfrm>
          <a:off x="3314700" y="285750"/>
          <a:ext cx="4086225" cy="428625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５．改善計画の骨子（数値目標、基本方針）</a:t>
          </a:r>
        </a:p>
      </xdr:txBody>
    </xdr:sp>
    <xdr:clientData/>
  </xdr:twoCellAnchor>
  <xdr:twoCellAnchor>
    <xdr:from>
      <xdr:col>0</xdr:col>
      <xdr:colOff>171450</xdr:colOff>
      <xdr:row>5</xdr:row>
      <xdr:rowOff>28575</xdr:rowOff>
    </xdr:from>
    <xdr:to>
      <xdr:col>10</xdr:col>
      <xdr:colOff>419100</xdr:colOff>
      <xdr:row>37</xdr:row>
      <xdr:rowOff>104775</xdr:rowOff>
    </xdr:to>
    <xdr:pic>
      <xdr:nvPicPr>
        <xdr:cNvPr id="2" name="コンテンツ プレースホルダ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981075"/>
          <a:ext cx="969645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</xdr:row>
      <xdr:rowOff>57150</xdr:rowOff>
    </xdr:from>
    <xdr:to>
      <xdr:col>13</xdr:col>
      <xdr:colOff>133350</xdr:colOff>
      <xdr:row>3</xdr:row>
      <xdr:rowOff>57150</xdr:rowOff>
    </xdr:to>
    <xdr:sp>
      <xdr:nvSpPr>
        <xdr:cNvPr id="1" name="Rectangle 6"/>
        <xdr:cNvSpPr>
          <a:spLocks/>
        </xdr:cNvSpPr>
      </xdr:nvSpPr>
      <xdr:spPr>
        <a:xfrm>
          <a:off x="4705350" y="228600"/>
          <a:ext cx="4876800" cy="419100"/>
        </a:xfrm>
        <a:prstGeom prst="rect">
          <a:avLst/>
        </a:prstGeom>
        <a:solidFill>
          <a:srgbClr val="DBEEF4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５．改善計画の骨子（数値計画）</a:t>
          </a:r>
        </a:p>
      </xdr:txBody>
    </xdr:sp>
    <xdr:clientData fLocksWithSheet="0"/>
  </xdr:twoCellAnchor>
  <xdr:twoCellAnchor>
    <xdr:from>
      <xdr:col>1</xdr:col>
      <xdr:colOff>9525</xdr:colOff>
      <xdr:row>32</xdr:row>
      <xdr:rowOff>85725</xdr:rowOff>
    </xdr:from>
    <xdr:to>
      <xdr:col>15</xdr:col>
      <xdr:colOff>28575</xdr:colOff>
      <xdr:row>33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33375" y="7686675"/>
          <a:ext cx="10620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債務償還年数＝長短借入金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償却前経常利益</a:t>
          </a:r>
        </a:p>
      </xdr:txBody>
    </xdr:sp>
    <xdr:clientData/>
  </xdr:twoCellAnchor>
  <xdr:twoCellAnchor>
    <xdr:from>
      <xdr:col>1</xdr:col>
      <xdr:colOff>28575</xdr:colOff>
      <xdr:row>34</xdr:row>
      <xdr:rowOff>66675</xdr:rowOff>
    </xdr:from>
    <xdr:to>
      <xdr:col>16</xdr:col>
      <xdr:colOff>1038225</xdr:colOff>
      <xdr:row>41</xdr:row>
      <xdr:rowOff>47625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352425" y="8048625"/>
          <a:ext cx="120396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133350</xdr:rowOff>
    </xdr:from>
    <xdr:to>
      <xdr:col>16</xdr:col>
      <xdr:colOff>333375</xdr:colOff>
      <xdr:row>2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724275" y="133350"/>
          <a:ext cx="8810625" cy="26670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金融機関への要請</a:t>
          </a:r>
        </a:p>
      </xdr:txBody>
    </xdr:sp>
    <xdr:clientData/>
  </xdr:twoCellAnchor>
  <xdr:twoCellAnchor>
    <xdr:from>
      <xdr:col>1</xdr:col>
      <xdr:colOff>47625</xdr:colOff>
      <xdr:row>4</xdr:row>
      <xdr:rowOff>161925</xdr:rowOff>
    </xdr:from>
    <xdr:to>
      <xdr:col>21</xdr:col>
      <xdr:colOff>38100</xdr:colOff>
      <xdr:row>10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285750" y="838200"/>
          <a:ext cx="15592425" cy="1562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（金融機関への要請事項）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114300</xdr:rowOff>
    </xdr:from>
    <xdr:to>
      <xdr:col>9</xdr:col>
      <xdr:colOff>542925</xdr:colOff>
      <xdr:row>1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52925" y="114300"/>
          <a:ext cx="3086100" cy="32385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　具体策（１）売上計画</a:t>
          </a:r>
        </a:p>
      </xdr:txBody>
    </xdr:sp>
    <xdr:clientData/>
  </xdr:twoCellAnchor>
  <xdr:twoCellAnchor>
    <xdr:from>
      <xdr:col>1</xdr:col>
      <xdr:colOff>152400</xdr:colOff>
      <xdr:row>2</xdr:row>
      <xdr:rowOff>104775</xdr:rowOff>
    </xdr:from>
    <xdr:to>
      <xdr:col>14</xdr:col>
      <xdr:colOff>295275</xdr:colOff>
      <xdr:row>9</xdr:row>
      <xdr:rowOff>219075</xdr:rowOff>
    </xdr:to>
    <xdr:sp>
      <xdr:nvSpPr>
        <xdr:cNvPr id="2" name="正方形/長方形 3"/>
        <xdr:cNvSpPr>
          <a:spLocks/>
        </xdr:cNvSpPr>
      </xdr:nvSpPr>
      <xdr:spPr>
        <a:xfrm>
          <a:off x="495300" y="542925"/>
          <a:ext cx="10525125" cy="1647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売上高改善のための具体策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152400</xdr:rowOff>
    </xdr:from>
    <xdr:to>
      <xdr:col>15</xdr:col>
      <xdr:colOff>47625</xdr:colOff>
      <xdr:row>2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86075" y="152400"/>
          <a:ext cx="7715250" cy="466725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　具体策（２）変動費計画</a:t>
          </a:r>
        </a:p>
      </xdr:txBody>
    </xdr:sp>
    <xdr:clientData/>
  </xdr:twoCellAnchor>
  <xdr:twoCellAnchor>
    <xdr:from>
      <xdr:col>1</xdr:col>
      <xdr:colOff>314325</xdr:colOff>
      <xdr:row>3</xdr:row>
      <xdr:rowOff>142875</xdr:rowOff>
    </xdr:from>
    <xdr:to>
      <xdr:col>16</xdr:col>
      <xdr:colOff>314325</xdr:colOff>
      <xdr:row>24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657225" y="800100"/>
          <a:ext cx="11144250" cy="446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変動費改善のための具体策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①商品仕入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②材料費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③外注加工費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④荷造運搬費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⑤その他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133350</xdr:rowOff>
    </xdr:from>
    <xdr:to>
      <xdr:col>9</xdr:col>
      <xdr:colOff>476250</xdr:colOff>
      <xdr:row>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81500" y="133350"/>
          <a:ext cx="3095625" cy="45720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　具体策（３）固定費計画</a:t>
          </a:r>
        </a:p>
      </xdr:txBody>
    </xdr:sp>
    <xdr:clientData/>
  </xdr:twoCellAnchor>
  <xdr:twoCellAnchor>
    <xdr:from>
      <xdr:col>1</xdr:col>
      <xdr:colOff>314325</xdr:colOff>
      <xdr:row>3</xdr:row>
      <xdr:rowOff>142875</xdr:rowOff>
    </xdr:from>
    <xdr:to>
      <xdr:col>14</xdr:col>
      <xdr:colOff>561975</xdr:colOff>
      <xdr:row>23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657225" y="800100"/>
          <a:ext cx="10734675" cy="4352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固定費改善のための具体策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①労務費・人件費計画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②その他固定費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209550</xdr:rowOff>
    </xdr:from>
    <xdr:to>
      <xdr:col>10</xdr:col>
      <xdr:colOff>19050</xdr:colOff>
      <xdr:row>2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57525" y="209550"/>
          <a:ext cx="3695700" cy="409575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　具体策（４）財政改善計画</a:t>
          </a:r>
        </a:p>
      </xdr:txBody>
    </xdr:sp>
    <xdr:clientData/>
  </xdr:twoCellAnchor>
  <xdr:twoCellAnchor>
    <xdr:from>
      <xdr:col>0</xdr:col>
      <xdr:colOff>342900</xdr:colOff>
      <xdr:row>4</xdr:row>
      <xdr:rowOff>152400</xdr:rowOff>
    </xdr:from>
    <xdr:to>
      <xdr:col>15</xdr:col>
      <xdr:colOff>9525</xdr:colOff>
      <xdr:row>9</xdr:row>
      <xdr:rowOff>76200</xdr:rowOff>
    </xdr:to>
    <xdr:sp>
      <xdr:nvSpPr>
        <xdr:cNvPr id="2" name="正方形/長方形 3"/>
        <xdr:cNvSpPr>
          <a:spLocks/>
        </xdr:cNvSpPr>
      </xdr:nvSpPr>
      <xdr:spPr>
        <a:xfrm>
          <a:off x="342900" y="1028700"/>
          <a:ext cx="9944100" cy="101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棚卸資産の削減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152400</xdr:rowOff>
    </xdr:from>
    <xdr:to>
      <xdr:col>15</xdr:col>
      <xdr:colOff>0</xdr:colOff>
      <xdr:row>18</xdr:row>
      <xdr:rowOff>38100</xdr:rowOff>
    </xdr:to>
    <xdr:sp>
      <xdr:nvSpPr>
        <xdr:cNvPr id="3" name="正方形/長方形 4"/>
        <xdr:cNvSpPr>
          <a:spLocks/>
        </xdr:cNvSpPr>
      </xdr:nvSpPr>
      <xdr:spPr>
        <a:xfrm>
          <a:off x="361950" y="3829050"/>
          <a:ext cx="9915525" cy="101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遊休資産の処分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9525</xdr:rowOff>
    </xdr:from>
    <xdr:to>
      <xdr:col>10</xdr:col>
      <xdr:colOff>257175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33625" y="180975"/>
          <a:ext cx="4781550" cy="34290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　具体策（６）組織マネジメント計画</a:t>
          </a:r>
        </a:p>
      </xdr:txBody>
    </xdr:sp>
    <xdr:clientData/>
  </xdr:twoCellAnchor>
  <xdr:twoCellAnchor>
    <xdr:from>
      <xdr:col>0</xdr:col>
      <xdr:colOff>257175</xdr:colOff>
      <xdr:row>4</xdr:row>
      <xdr:rowOff>152400</xdr:rowOff>
    </xdr:from>
    <xdr:to>
      <xdr:col>13</xdr:col>
      <xdr:colOff>342900</xdr:colOff>
      <xdr:row>36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257175" y="838200"/>
          <a:ext cx="9001125" cy="5372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（経営組織、管理方法、人事・生産・販売管理、会議計画など）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190500</xdr:rowOff>
    </xdr:from>
    <xdr:to>
      <xdr:col>16</xdr:col>
      <xdr:colOff>219075</xdr:colOff>
      <xdr:row>6</xdr:row>
      <xdr:rowOff>0</xdr:rowOff>
    </xdr:to>
    <xdr:sp>
      <xdr:nvSpPr>
        <xdr:cNvPr id="1" name="右矢印 1"/>
        <xdr:cNvSpPr>
          <a:spLocks/>
        </xdr:cNvSpPr>
      </xdr:nvSpPr>
      <xdr:spPr>
        <a:xfrm>
          <a:off x="13954125" y="1047750"/>
          <a:ext cx="3409950" cy="152400"/>
        </a:xfrm>
        <a:prstGeom prst="rightArrow">
          <a:avLst>
            <a:gd name="adj" fmla="val 47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6</xdr:row>
      <xdr:rowOff>142875</xdr:rowOff>
    </xdr:from>
    <xdr:to>
      <xdr:col>12</xdr:col>
      <xdr:colOff>276225</xdr:colOff>
      <xdr:row>6</xdr:row>
      <xdr:rowOff>247650</xdr:rowOff>
    </xdr:to>
    <xdr:sp>
      <xdr:nvSpPr>
        <xdr:cNvPr id="2" name="右矢印 2"/>
        <xdr:cNvSpPr>
          <a:spLocks/>
        </xdr:cNvSpPr>
      </xdr:nvSpPr>
      <xdr:spPr>
        <a:xfrm>
          <a:off x="13944600" y="1343025"/>
          <a:ext cx="733425" cy="104775"/>
        </a:xfrm>
        <a:prstGeom prst="rightArrow">
          <a:avLst>
            <a:gd name="adj" fmla="val 42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7</xdr:row>
      <xdr:rowOff>114300</xdr:rowOff>
    </xdr:from>
    <xdr:to>
      <xdr:col>16</xdr:col>
      <xdr:colOff>219075</xdr:colOff>
      <xdr:row>7</xdr:row>
      <xdr:rowOff>219075</xdr:rowOff>
    </xdr:to>
    <xdr:sp>
      <xdr:nvSpPr>
        <xdr:cNvPr id="3" name="右矢印 3"/>
        <xdr:cNvSpPr>
          <a:spLocks/>
        </xdr:cNvSpPr>
      </xdr:nvSpPr>
      <xdr:spPr>
        <a:xfrm>
          <a:off x="15278100" y="1657350"/>
          <a:ext cx="2085975" cy="104775"/>
        </a:xfrm>
        <a:prstGeom prst="rightArrow">
          <a:avLst>
            <a:gd name="adj" fmla="val 47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8</xdr:row>
      <xdr:rowOff>104775</xdr:rowOff>
    </xdr:from>
    <xdr:to>
      <xdr:col>16</xdr:col>
      <xdr:colOff>180975</xdr:colOff>
      <xdr:row>8</xdr:row>
      <xdr:rowOff>219075</xdr:rowOff>
    </xdr:to>
    <xdr:sp>
      <xdr:nvSpPr>
        <xdr:cNvPr id="4" name="右矢印 4"/>
        <xdr:cNvSpPr>
          <a:spLocks/>
        </xdr:cNvSpPr>
      </xdr:nvSpPr>
      <xdr:spPr>
        <a:xfrm>
          <a:off x="13916025" y="1990725"/>
          <a:ext cx="3409950" cy="114300"/>
        </a:xfrm>
        <a:prstGeom prst="rightArrow">
          <a:avLst>
            <a:gd name="adj" fmla="val 483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9</xdr:row>
      <xdr:rowOff>66675</xdr:rowOff>
    </xdr:from>
    <xdr:to>
      <xdr:col>16</xdr:col>
      <xdr:colOff>200025</xdr:colOff>
      <xdr:row>9</xdr:row>
      <xdr:rowOff>247650</xdr:rowOff>
    </xdr:to>
    <xdr:sp>
      <xdr:nvSpPr>
        <xdr:cNvPr id="5" name="右矢印 5"/>
        <xdr:cNvSpPr>
          <a:spLocks/>
        </xdr:cNvSpPr>
      </xdr:nvSpPr>
      <xdr:spPr>
        <a:xfrm>
          <a:off x="13935075" y="2295525"/>
          <a:ext cx="3409950" cy="180975"/>
        </a:xfrm>
        <a:prstGeom prst="rightArrow">
          <a:avLst>
            <a:gd name="adj" fmla="val 47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10</xdr:row>
      <xdr:rowOff>85725</xdr:rowOff>
    </xdr:from>
    <xdr:to>
      <xdr:col>16</xdr:col>
      <xdr:colOff>200025</xdr:colOff>
      <xdr:row>10</xdr:row>
      <xdr:rowOff>266700</xdr:rowOff>
    </xdr:to>
    <xdr:sp>
      <xdr:nvSpPr>
        <xdr:cNvPr id="6" name="右矢印 6"/>
        <xdr:cNvSpPr>
          <a:spLocks/>
        </xdr:cNvSpPr>
      </xdr:nvSpPr>
      <xdr:spPr>
        <a:xfrm>
          <a:off x="13935075" y="2657475"/>
          <a:ext cx="3409950" cy="180975"/>
        </a:xfrm>
        <a:prstGeom prst="rightArrow">
          <a:avLst>
            <a:gd name="adj" fmla="val 47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11</xdr:row>
      <xdr:rowOff>123825</xdr:rowOff>
    </xdr:from>
    <xdr:to>
      <xdr:col>11</xdr:col>
      <xdr:colOff>609600</xdr:colOff>
      <xdr:row>11</xdr:row>
      <xdr:rowOff>247650</xdr:rowOff>
    </xdr:to>
    <xdr:sp>
      <xdr:nvSpPr>
        <xdr:cNvPr id="7" name="右矢印 7"/>
        <xdr:cNvSpPr>
          <a:spLocks/>
        </xdr:cNvSpPr>
      </xdr:nvSpPr>
      <xdr:spPr>
        <a:xfrm>
          <a:off x="13925550" y="3038475"/>
          <a:ext cx="400050" cy="123825"/>
        </a:xfrm>
        <a:prstGeom prst="rightArrow">
          <a:avLst>
            <a:gd name="adj" fmla="val 34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12</xdr:row>
      <xdr:rowOff>76200</xdr:rowOff>
    </xdr:from>
    <xdr:to>
      <xdr:col>12</xdr:col>
      <xdr:colOff>304800</xdr:colOff>
      <xdr:row>12</xdr:row>
      <xdr:rowOff>142875</xdr:rowOff>
    </xdr:to>
    <xdr:sp>
      <xdr:nvSpPr>
        <xdr:cNvPr id="8" name="右矢印 8"/>
        <xdr:cNvSpPr>
          <a:spLocks/>
        </xdr:cNvSpPr>
      </xdr:nvSpPr>
      <xdr:spPr>
        <a:xfrm>
          <a:off x="14354175" y="3333750"/>
          <a:ext cx="352425" cy="66675"/>
        </a:xfrm>
        <a:prstGeom prst="rightArrow">
          <a:avLst>
            <a:gd name="adj" fmla="val 405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13</xdr:row>
      <xdr:rowOff>47625</xdr:rowOff>
    </xdr:from>
    <xdr:to>
      <xdr:col>17</xdr:col>
      <xdr:colOff>104775</xdr:colOff>
      <xdr:row>13</xdr:row>
      <xdr:rowOff>133350</xdr:rowOff>
    </xdr:to>
    <xdr:sp>
      <xdr:nvSpPr>
        <xdr:cNvPr id="9" name="右矢印 9"/>
        <xdr:cNvSpPr>
          <a:spLocks/>
        </xdr:cNvSpPr>
      </xdr:nvSpPr>
      <xdr:spPr>
        <a:xfrm>
          <a:off x="15306675" y="3648075"/>
          <a:ext cx="2628900" cy="85725"/>
        </a:xfrm>
        <a:prstGeom prst="rightArrow">
          <a:avLst>
            <a:gd name="adj" fmla="val 483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14</xdr:row>
      <xdr:rowOff>47625</xdr:rowOff>
    </xdr:from>
    <xdr:to>
      <xdr:col>12</xdr:col>
      <xdr:colOff>266700</xdr:colOff>
      <xdr:row>14</xdr:row>
      <xdr:rowOff>161925</xdr:rowOff>
    </xdr:to>
    <xdr:sp>
      <xdr:nvSpPr>
        <xdr:cNvPr id="10" name="右矢印 10"/>
        <xdr:cNvSpPr>
          <a:spLocks/>
        </xdr:cNvSpPr>
      </xdr:nvSpPr>
      <xdr:spPr>
        <a:xfrm>
          <a:off x="13935075" y="3990975"/>
          <a:ext cx="733425" cy="114300"/>
        </a:xfrm>
        <a:prstGeom prst="rightArrow">
          <a:avLst>
            <a:gd name="adj" fmla="val 42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15</xdr:row>
      <xdr:rowOff>57150</xdr:rowOff>
    </xdr:from>
    <xdr:to>
      <xdr:col>17</xdr:col>
      <xdr:colOff>104775</xdr:colOff>
      <xdr:row>16</xdr:row>
      <xdr:rowOff>9525</xdr:rowOff>
    </xdr:to>
    <xdr:sp>
      <xdr:nvSpPr>
        <xdr:cNvPr id="11" name="右矢印 11"/>
        <xdr:cNvSpPr>
          <a:spLocks/>
        </xdr:cNvSpPr>
      </xdr:nvSpPr>
      <xdr:spPr>
        <a:xfrm>
          <a:off x="15306675" y="4343400"/>
          <a:ext cx="2628900" cy="295275"/>
        </a:xfrm>
        <a:prstGeom prst="rightArrow">
          <a:avLst>
            <a:gd name="adj" fmla="val 4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16</xdr:row>
      <xdr:rowOff>152400</xdr:rowOff>
    </xdr:from>
    <xdr:to>
      <xdr:col>16</xdr:col>
      <xdr:colOff>200025</xdr:colOff>
      <xdr:row>16</xdr:row>
      <xdr:rowOff>333375</xdr:rowOff>
    </xdr:to>
    <xdr:sp>
      <xdr:nvSpPr>
        <xdr:cNvPr id="12" name="右矢印 14"/>
        <xdr:cNvSpPr>
          <a:spLocks/>
        </xdr:cNvSpPr>
      </xdr:nvSpPr>
      <xdr:spPr>
        <a:xfrm>
          <a:off x="13935075" y="4781550"/>
          <a:ext cx="3409950" cy="180975"/>
        </a:xfrm>
        <a:prstGeom prst="rightArrow">
          <a:avLst>
            <a:gd name="adj" fmla="val 47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17</xdr:row>
      <xdr:rowOff>257175</xdr:rowOff>
    </xdr:from>
    <xdr:to>
      <xdr:col>16</xdr:col>
      <xdr:colOff>190500</xdr:colOff>
      <xdr:row>18</xdr:row>
      <xdr:rowOff>0</xdr:rowOff>
    </xdr:to>
    <xdr:sp>
      <xdr:nvSpPr>
        <xdr:cNvPr id="13" name="右矢印 15"/>
        <xdr:cNvSpPr>
          <a:spLocks/>
        </xdr:cNvSpPr>
      </xdr:nvSpPr>
      <xdr:spPr>
        <a:xfrm>
          <a:off x="13925550" y="5229225"/>
          <a:ext cx="3409950" cy="85725"/>
        </a:xfrm>
        <a:prstGeom prst="rightArrow">
          <a:avLst>
            <a:gd name="adj" fmla="val 487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18</xdr:row>
      <xdr:rowOff>95250</xdr:rowOff>
    </xdr:from>
    <xdr:to>
      <xdr:col>16</xdr:col>
      <xdr:colOff>200025</xdr:colOff>
      <xdr:row>18</xdr:row>
      <xdr:rowOff>276225</xdr:rowOff>
    </xdr:to>
    <xdr:sp>
      <xdr:nvSpPr>
        <xdr:cNvPr id="14" name="右矢印 16"/>
        <xdr:cNvSpPr>
          <a:spLocks/>
        </xdr:cNvSpPr>
      </xdr:nvSpPr>
      <xdr:spPr>
        <a:xfrm>
          <a:off x="13935075" y="5410200"/>
          <a:ext cx="3409950" cy="180975"/>
        </a:xfrm>
        <a:prstGeom prst="rightArrow">
          <a:avLst>
            <a:gd name="adj" fmla="val 47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19</xdr:row>
      <xdr:rowOff>200025</xdr:rowOff>
    </xdr:from>
    <xdr:to>
      <xdr:col>16</xdr:col>
      <xdr:colOff>219075</xdr:colOff>
      <xdr:row>20</xdr:row>
      <xdr:rowOff>0</xdr:rowOff>
    </xdr:to>
    <xdr:sp>
      <xdr:nvSpPr>
        <xdr:cNvPr id="15" name="右矢印 17"/>
        <xdr:cNvSpPr>
          <a:spLocks/>
        </xdr:cNvSpPr>
      </xdr:nvSpPr>
      <xdr:spPr>
        <a:xfrm>
          <a:off x="15278100" y="5857875"/>
          <a:ext cx="2085975" cy="142875"/>
        </a:xfrm>
        <a:prstGeom prst="rightArrow">
          <a:avLst>
            <a:gd name="adj" fmla="val 465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95250</xdr:rowOff>
    </xdr:from>
    <xdr:to>
      <xdr:col>6</xdr:col>
      <xdr:colOff>523875</xdr:colOff>
      <xdr:row>2</xdr:row>
      <xdr:rowOff>47625</xdr:rowOff>
    </xdr:to>
    <xdr:sp>
      <xdr:nvSpPr>
        <xdr:cNvPr id="16" name="Rectangle 3"/>
        <xdr:cNvSpPr>
          <a:spLocks/>
        </xdr:cNvSpPr>
      </xdr:nvSpPr>
      <xdr:spPr>
        <a:xfrm>
          <a:off x="4429125" y="95250"/>
          <a:ext cx="3981450" cy="295275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　行動計画表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8296275" y="2895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8296275" y="2895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9525</xdr:rowOff>
    </xdr:to>
    <xdr:sp>
      <xdr:nvSpPr>
        <xdr:cNvPr id="3" name="Line 7"/>
        <xdr:cNvSpPr>
          <a:spLocks/>
        </xdr:cNvSpPr>
      </xdr:nvSpPr>
      <xdr:spPr>
        <a:xfrm>
          <a:off x="25288875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9525</xdr:rowOff>
    </xdr:to>
    <xdr:sp>
      <xdr:nvSpPr>
        <xdr:cNvPr id="4" name="Line 8"/>
        <xdr:cNvSpPr>
          <a:spLocks/>
        </xdr:cNvSpPr>
      </xdr:nvSpPr>
      <xdr:spPr>
        <a:xfrm>
          <a:off x="25288875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3</xdr:row>
      <xdr:rowOff>495300</xdr:rowOff>
    </xdr:from>
    <xdr:to>
      <xdr:col>17</xdr:col>
      <xdr:colOff>657225</xdr:colOff>
      <xdr:row>4</xdr:row>
      <xdr:rowOff>381000</xdr:rowOff>
    </xdr:to>
    <xdr:sp>
      <xdr:nvSpPr>
        <xdr:cNvPr id="5" name="Rectangle 14"/>
        <xdr:cNvSpPr>
          <a:spLocks/>
        </xdr:cNvSpPr>
      </xdr:nvSpPr>
      <xdr:spPr>
        <a:xfrm>
          <a:off x="6696075" y="1028700"/>
          <a:ext cx="11153775" cy="53340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　中期収支計画</a:t>
          </a:r>
        </a:p>
      </xdr:txBody>
    </xdr:sp>
    <xdr:clientData/>
  </xdr:twoCellAnchor>
  <xdr:twoCellAnchor editAs="oneCell">
    <xdr:from>
      <xdr:col>4</xdr:col>
      <xdr:colOff>1123950</xdr:colOff>
      <xdr:row>4</xdr:row>
      <xdr:rowOff>352425</xdr:rowOff>
    </xdr:from>
    <xdr:to>
      <xdr:col>7</xdr:col>
      <xdr:colOff>57150</xdr:colOff>
      <xdr:row>5</xdr:row>
      <xdr:rowOff>361950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533525"/>
          <a:ext cx="3867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7</xdr:row>
      <xdr:rowOff>76200</xdr:rowOff>
    </xdr:from>
    <xdr:to>
      <xdr:col>12</xdr:col>
      <xdr:colOff>485775</xdr:colOff>
      <xdr:row>30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609600" y="1276350"/>
          <a:ext cx="8105775" cy="39528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5</xdr:col>
      <xdr:colOff>228600</xdr:colOff>
      <xdr:row>0</xdr:row>
      <xdr:rowOff>114300</xdr:rowOff>
    </xdr:from>
    <xdr:to>
      <xdr:col>8</xdr:col>
      <xdr:colOff>228600</xdr:colOff>
      <xdr:row>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57600" y="114300"/>
          <a:ext cx="2057400" cy="30480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はじめに</a:t>
          </a:r>
        </a:p>
      </xdr:txBody>
    </xdr:sp>
    <xdr:clientData/>
  </xdr:twoCellAnchor>
  <xdr:twoCellAnchor>
    <xdr:from>
      <xdr:col>1</xdr:col>
      <xdr:colOff>161925</xdr:colOff>
      <xdr:row>7</xdr:row>
      <xdr:rowOff>161925</xdr:rowOff>
    </xdr:from>
    <xdr:to>
      <xdr:col>12</xdr:col>
      <xdr:colOff>276225</xdr:colOff>
      <xdr:row>28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7725" y="1362075"/>
          <a:ext cx="7658100" cy="3552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（計画書策定の目的、経営者の決意等）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142875</xdr:rowOff>
    </xdr:from>
    <xdr:to>
      <xdr:col>16</xdr:col>
      <xdr:colOff>66675</xdr:colOff>
      <xdr:row>1</xdr:row>
      <xdr:rowOff>457200</xdr:rowOff>
    </xdr:to>
    <xdr:sp>
      <xdr:nvSpPr>
        <xdr:cNvPr id="1" name="Rectangle 1"/>
        <xdr:cNvSpPr>
          <a:spLocks/>
        </xdr:cNvSpPr>
      </xdr:nvSpPr>
      <xdr:spPr>
        <a:xfrm>
          <a:off x="7315200" y="142875"/>
          <a:ext cx="2600325" cy="53340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　月次収支計画</a:t>
          </a:r>
        </a:p>
      </xdr:txBody>
    </xdr:sp>
    <xdr:clientData/>
  </xdr:twoCellAnchor>
  <xdr:twoCellAnchor>
    <xdr:from>
      <xdr:col>0</xdr:col>
      <xdr:colOff>114300</xdr:colOff>
      <xdr:row>29</xdr:row>
      <xdr:rowOff>19050</xdr:rowOff>
    </xdr:from>
    <xdr:to>
      <xdr:col>28</xdr:col>
      <xdr:colOff>0</xdr:colOff>
      <xdr:row>36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0153650"/>
          <a:ext cx="159353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（特記事項）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304800</xdr:colOff>
      <xdr:row>1</xdr:row>
      <xdr:rowOff>476250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3867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11258550" y="2190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>
          <a:off x="11258550" y="2190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9525</xdr:rowOff>
    </xdr:to>
    <xdr:sp>
      <xdr:nvSpPr>
        <xdr:cNvPr id="3" name="Line 7"/>
        <xdr:cNvSpPr>
          <a:spLocks/>
        </xdr:cNvSpPr>
      </xdr:nvSpPr>
      <xdr:spPr>
        <a:xfrm>
          <a:off x="25727025" y="6076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9525</xdr:rowOff>
    </xdr:to>
    <xdr:sp>
      <xdr:nvSpPr>
        <xdr:cNvPr id="4" name="Line 8"/>
        <xdr:cNvSpPr>
          <a:spLocks/>
        </xdr:cNvSpPr>
      </xdr:nvSpPr>
      <xdr:spPr>
        <a:xfrm>
          <a:off x="25727025" y="6076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1085850</xdr:colOff>
      <xdr:row>4</xdr:row>
      <xdr:rowOff>66675</xdr:rowOff>
    </xdr:from>
    <xdr:to>
      <xdr:col>13</xdr:col>
      <xdr:colOff>28575</xdr:colOff>
      <xdr:row>7</xdr:row>
      <xdr:rowOff>66675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457825" y="695325"/>
          <a:ext cx="10429875" cy="438150"/>
        </a:xfrm>
        <a:prstGeom prst="rect">
          <a:avLst/>
        </a:prstGeom>
        <a:solidFill>
          <a:srgbClr val="CCFFFF"/>
        </a:solidFill>
        <a:ln w="889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　中期財政計画</a:t>
          </a:r>
        </a:p>
      </xdr:txBody>
    </xdr:sp>
    <xdr:clientData/>
  </xdr:twoCellAnchor>
  <xdr:twoCellAnchor editAs="oneCell">
    <xdr:from>
      <xdr:col>1</xdr:col>
      <xdr:colOff>352425</xdr:colOff>
      <xdr:row>5</xdr:row>
      <xdr:rowOff>0</xdr:rowOff>
    </xdr:from>
    <xdr:to>
      <xdr:col>3</xdr:col>
      <xdr:colOff>247650</xdr:colOff>
      <xdr:row>7</xdr:row>
      <xdr:rowOff>190500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81050"/>
          <a:ext cx="3867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1</xdr:row>
      <xdr:rowOff>19050</xdr:rowOff>
    </xdr:from>
    <xdr:to>
      <xdr:col>4</xdr:col>
      <xdr:colOff>438150</xdr:colOff>
      <xdr:row>2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81550" y="190500"/>
          <a:ext cx="2809875" cy="352425"/>
        </a:xfrm>
        <a:prstGeom prst="rect">
          <a:avLst/>
        </a:prstGeom>
        <a:solidFill>
          <a:srgbClr val="CCFFFF"/>
        </a:solidFill>
        <a:ln w="889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　キャッシュフロー計画</a:t>
          </a:r>
        </a:p>
      </xdr:txBody>
    </xdr:sp>
    <xdr:clientData/>
  </xdr:twoCellAnchor>
  <xdr:twoCellAnchor>
    <xdr:from>
      <xdr:col>1</xdr:col>
      <xdr:colOff>9525</xdr:colOff>
      <xdr:row>30</xdr:row>
      <xdr:rowOff>104775</xdr:rowOff>
    </xdr:from>
    <xdr:to>
      <xdr:col>7</xdr:col>
      <xdr:colOff>38100</xdr:colOff>
      <xdr:row>34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361950" y="7172325"/>
          <a:ext cx="11772900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（備考）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352425</xdr:colOff>
      <xdr:row>1</xdr:row>
      <xdr:rowOff>123825</xdr:rowOff>
    </xdr:from>
    <xdr:to>
      <xdr:col>1</xdr:col>
      <xdr:colOff>3448050</xdr:colOff>
      <xdr:row>3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3448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866775</xdr:colOff>
      <xdr:row>0</xdr:row>
      <xdr:rowOff>171450</xdr:rowOff>
    </xdr:from>
    <xdr:to>
      <xdr:col>10</xdr:col>
      <xdr:colOff>866775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315200" y="171450"/>
          <a:ext cx="2600325" cy="371475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　月次資金繰り計画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514350</xdr:colOff>
      <xdr:row>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66700"/>
          <a:ext cx="3438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26425" y="100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0926425" y="100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9525</xdr:rowOff>
    </xdr:to>
    <xdr:sp>
      <xdr:nvSpPr>
        <xdr:cNvPr id="3" name="Line 1"/>
        <xdr:cNvSpPr>
          <a:spLocks/>
        </xdr:cNvSpPr>
      </xdr:nvSpPr>
      <xdr:spPr>
        <a:xfrm>
          <a:off x="20926425" y="192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20926425" y="192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9525</xdr:rowOff>
    </xdr:to>
    <xdr:sp>
      <xdr:nvSpPr>
        <xdr:cNvPr id="5" name="Line 1"/>
        <xdr:cNvSpPr>
          <a:spLocks/>
        </xdr:cNvSpPr>
      </xdr:nvSpPr>
      <xdr:spPr>
        <a:xfrm>
          <a:off x="20926425" y="192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9525</xdr:rowOff>
    </xdr:to>
    <xdr:sp>
      <xdr:nvSpPr>
        <xdr:cNvPr id="6" name="Line 2"/>
        <xdr:cNvSpPr>
          <a:spLocks/>
        </xdr:cNvSpPr>
      </xdr:nvSpPr>
      <xdr:spPr>
        <a:xfrm>
          <a:off x="20926425" y="192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2</xdr:row>
      <xdr:rowOff>57150</xdr:rowOff>
    </xdr:from>
    <xdr:to>
      <xdr:col>9</xdr:col>
      <xdr:colOff>5600700</xdr:colOff>
      <xdr:row>4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7905750" y="400050"/>
          <a:ext cx="6296025" cy="51435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１－②　　前回計画実施状況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8</xdr:col>
      <xdr:colOff>276225</xdr:colOff>
      <xdr:row>2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362325" y="114300"/>
          <a:ext cx="2400300" cy="30480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２．経営理念・経営方針</a:t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13</xdr:col>
      <xdr:colOff>9525</xdr:colOff>
      <xdr:row>34</xdr:row>
      <xdr:rowOff>28575</xdr:rowOff>
    </xdr:to>
    <xdr:sp>
      <xdr:nvSpPr>
        <xdr:cNvPr id="2" name="コンテンツ プレースホルダ 3"/>
        <xdr:cNvSpPr>
          <a:spLocks/>
        </xdr:cNvSpPr>
      </xdr:nvSpPr>
      <xdr:spPr>
        <a:xfrm>
          <a:off x="695325" y="866775"/>
          <a:ext cx="8229600" cy="4991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経営理念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経営方針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0</xdr:rowOff>
    </xdr:from>
    <xdr:to>
      <xdr:col>9</xdr:col>
      <xdr:colOff>1257300</xdr:colOff>
      <xdr:row>2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381500" y="85725"/>
          <a:ext cx="2000250" cy="295275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事業概況</a:t>
          </a:r>
        </a:p>
      </xdr:txBody>
    </xdr:sp>
    <xdr:clientData/>
  </xdr:twoCellAnchor>
  <xdr:twoCellAnchor>
    <xdr:from>
      <xdr:col>1</xdr:col>
      <xdr:colOff>647700</xdr:colOff>
      <xdr:row>3</xdr:row>
      <xdr:rowOff>66675</xdr:rowOff>
    </xdr:from>
    <xdr:to>
      <xdr:col>7</xdr:col>
      <xdr:colOff>57150</xdr:colOff>
      <xdr:row>4</xdr:row>
      <xdr:rowOff>180975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742950" y="495300"/>
          <a:ext cx="3505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過去３期の財務推移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95250</xdr:colOff>
      <xdr:row>21</xdr:row>
      <xdr:rowOff>190500</xdr:rowOff>
    </xdr:from>
    <xdr:to>
      <xdr:col>8</xdr:col>
      <xdr:colOff>28575</xdr:colOff>
      <xdr:row>22</xdr:row>
      <xdr:rowOff>190500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90500" y="6200775"/>
          <a:ext cx="4762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注　債務償還年数＝長短借入金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償却前経常利益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123825</xdr:rowOff>
    </xdr:from>
    <xdr:to>
      <xdr:col>11</xdr:col>
      <xdr:colOff>428625</xdr:colOff>
      <xdr:row>2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95575" y="123825"/>
          <a:ext cx="3800475" cy="32385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事業概況（２）ビジネスモデル</a:t>
          </a:r>
        </a:p>
      </xdr:txBody>
    </xdr:sp>
    <xdr:clientData/>
  </xdr:twoCellAnchor>
  <xdr:twoCellAnchor>
    <xdr:from>
      <xdr:col>1</xdr:col>
      <xdr:colOff>276225</xdr:colOff>
      <xdr:row>6</xdr:row>
      <xdr:rowOff>19050</xdr:rowOff>
    </xdr:from>
    <xdr:to>
      <xdr:col>16</xdr:col>
      <xdr:colOff>161925</xdr:colOff>
      <xdr:row>7</xdr:row>
      <xdr:rowOff>133350</xdr:rowOff>
    </xdr:to>
    <xdr:sp>
      <xdr:nvSpPr>
        <xdr:cNvPr id="2" name="右矢印 12"/>
        <xdr:cNvSpPr>
          <a:spLocks/>
        </xdr:cNvSpPr>
      </xdr:nvSpPr>
      <xdr:spPr>
        <a:xfrm>
          <a:off x="495300" y="1038225"/>
          <a:ext cx="8620125" cy="285750"/>
        </a:xfrm>
        <a:prstGeom prst="rightArrow">
          <a:avLst>
            <a:gd name="adj" fmla="val 48439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2076450</xdr:colOff>
      <xdr:row>0</xdr:row>
      <xdr:rowOff>38100</xdr:rowOff>
    </xdr:from>
    <xdr:to>
      <xdr:col>4</xdr:col>
      <xdr:colOff>828675</xdr:colOff>
      <xdr:row>1</xdr:row>
      <xdr:rowOff>180975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086225" y="38100"/>
          <a:ext cx="3095625" cy="314325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事業概況（３）　グループ概要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38100</xdr:rowOff>
    </xdr:from>
    <xdr:to>
      <xdr:col>4</xdr:col>
      <xdr:colOff>561975</xdr:colOff>
      <xdr:row>2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3590925" y="38100"/>
          <a:ext cx="3400425" cy="371475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SWOT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114300</xdr:rowOff>
    </xdr:from>
    <xdr:to>
      <xdr:col>9</xdr:col>
      <xdr:colOff>38100</xdr:colOff>
      <xdr:row>1</xdr:row>
      <xdr:rowOff>180975</xdr:rowOff>
    </xdr:to>
    <xdr:sp>
      <xdr:nvSpPr>
        <xdr:cNvPr id="1" name="Rectangle 7"/>
        <xdr:cNvSpPr>
          <a:spLocks/>
        </xdr:cNvSpPr>
      </xdr:nvSpPr>
      <xdr:spPr>
        <a:xfrm>
          <a:off x="3524250" y="114300"/>
          <a:ext cx="4591050" cy="32385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４．（２）課題と改善の方向性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80" zoomScaleNormal="80" zoomScaleSheetLayoutView="70" zoomScalePageLayoutView="0" workbookViewId="0" topLeftCell="A1">
      <selection activeCell="C36" sqref="C36"/>
    </sheetView>
  </sheetViews>
  <sheetFormatPr defaultColWidth="9.00390625" defaultRowHeight="13.5"/>
  <sheetData>
    <row r="1" spans="1:11" ht="13.5">
      <c r="A1" s="7"/>
      <c r="B1" s="6"/>
      <c r="C1" s="6"/>
      <c r="D1" s="6"/>
      <c r="E1" s="6"/>
      <c r="F1" s="6"/>
      <c r="G1" s="6"/>
      <c r="H1" s="6"/>
      <c r="I1" s="6"/>
      <c r="J1" s="3"/>
      <c r="K1" s="3"/>
    </row>
    <row r="2" spans="1:11" ht="13.5">
      <c r="A2" s="7"/>
      <c r="B2" s="6"/>
      <c r="C2" s="6"/>
      <c r="D2" s="6"/>
      <c r="E2" s="6"/>
      <c r="F2" s="6"/>
      <c r="G2" s="6"/>
      <c r="H2" s="6"/>
      <c r="I2" s="6"/>
      <c r="J2" s="3"/>
      <c r="K2" s="3"/>
    </row>
    <row r="3" spans="1:11" ht="13.5">
      <c r="A3" s="7"/>
      <c r="B3" s="6"/>
      <c r="C3" s="6"/>
      <c r="D3" s="6"/>
      <c r="E3" s="6"/>
      <c r="F3" s="6"/>
      <c r="G3" s="6"/>
      <c r="H3" s="6"/>
      <c r="I3" s="6"/>
      <c r="J3" s="3"/>
      <c r="K3" s="3"/>
    </row>
    <row r="4" spans="1:11" ht="13.5">
      <c r="A4" s="7"/>
      <c r="B4" s="6"/>
      <c r="C4" s="6"/>
      <c r="D4" s="6"/>
      <c r="E4" s="6"/>
      <c r="F4" s="6"/>
      <c r="G4" s="6"/>
      <c r="H4" s="6"/>
      <c r="I4" s="6"/>
      <c r="J4" s="3"/>
      <c r="K4" s="3"/>
    </row>
    <row r="5" spans="1:11" ht="13.5">
      <c r="A5" s="7"/>
      <c r="B5" s="6"/>
      <c r="C5" s="6"/>
      <c r="D5" s="6"/>
      <c r="E5" s="6"/>
      <c r="F5" s="6"/>
      <c r="G5" s="6"/>
      <c r="H5" s="6"/>
      <c r="I5" s="6"/>
      <c r="J5" s="3"/>
      <c r="K5" s="3"/>
    </row>
    <row r="6" spans="1:11" ht="28.5">
      <c r="A6" s="22"/>
      <c r="B6" s="23"/>
      <c r="C6" s="23"/>
      <c r="D6" s="23"/>
      <c r="E6" s="23"/>
      <c r="F6" s="23"/>
      <c r="G6" s="23"/>
      <c r="H6" s="23"/>
      <c r="I6" s="23"/>
      <c r="J6" s="3"/>
      <c r="K6" s="3"/>
    </row>
    <row r="7" spans="1:11" ht="28.5">
      <c r="A7" s="22"/>
      <c r="B7" s="23"/>
      <c r="C7" s="23"/>
      <c r="D7" s="23"/>
      <c r="E7" s="23"/>
      <c r="F7" s="23"/>
      <c r="G7" s="23"/>
      <c r="H7" s="23"/>
      <c r="I7" s="23"/>
      <c r="J7" s="3"/>
      <c r="K7" s="3"/>
    </row>
    <row r="8" spans="1:11" ht="13.5">
      <c r="A8" s="7"/>
      <c r="B8" s="6"/>
      <c r="C8" s="6"/>
      <c r="D8" s="6"/>
      <c r="E8" s="6"/>
      <c r="F8" s="6"/>
      <c r="G8" s="6"/>
      <c r="H8" s="6"/>
      <c r="I8" s="6"/>
      <c r="J8" s="3"/>
      <c r="K8" s="3"/>
    </row>
    <row r="9" spans="1:11" ht="13.5">
      <c r="A9" s="7"/>
      <c r="B9" s="6"/>
      <c r="C9" s="6"/>
      <c r="D9" s="6"/>
      <c r="E9" s="6"/>
      <c r="F9" s="6"/>
      <c r="G9" s="6"/>
      <c r="H9" s="6"/>
      <c r="I9" s="6"/>
      <c r="J9" s="3"/>
      <c r="K9" s="3"/>
    </row>
    <row r="10" spans="1:11" ht="28.5">
      <c r="A10" s="22"/>
      <c r="B10" s="23"/>
      <c r="C10" s="23"/>
      <c r="D10" s="23"/>
      <c r="E10" s="23"/>
      <c r="F10" s="23"/>
      <c r="G10" s="23"/>
      <c r="H10" s="23"/>
      <c r="I10" s="23"/>
      <c r="J10" s="3"/>
      <c r="K10" s="3"/>
    </row>
    <row r="11" spans="1:11" ht="13.5">
      <c r="A11" s="7"/>
      <c r="B11" s="6"/>
      <c r="C11" s="6"/>
      <c r="D11" s="6"/>
      <c r="E11" s="6"/>
      <c r="F11" s="6"/>
      <c r="G11" s="6"/>
      <c r="H11" s="6"/>
      <c r="I11" s="6"/>
      <c r="J11" s="3"/>
      <c r="K11" s="3"/>
    </row>
    <row r="12" spans="1:11" ht="13.5">
      <c r="A12" s="7"/>
      <c r="B12" s="6"/>
      <c r="C12" s="6"/>
      <c r="D12" s="6"/>
      <c r="E12" s="6"/>
      <c r="F12" s="6"/>
      <c r="G12" s="6"/>
      <c r="H12" s="6"/>
      <c r="I12" s="6"/>
      <c r="J12" s="3"/>
      <c r="K12" s="3"/>
    </row>
    <row r="13" spans="1:11" ht="13.5">
      <c r="A13" s="7"/>
      <c r="B13" s="6"/>
      <c r="C13" s="6"/>
      <c r="D13" s="6"/>
      <c r="E13" s="6"/>
      <c r="F13" s="6"/>
      <c r="G13" s="6"/>
      <c r="H13" s="6"/>
      <c r="I13" s="6"/>
      <c r="J13" s="3"/>
      <c r="K13" s="3"/>
    </row>
    <row r="14" spans="1:11" ht="13.5">
      <c r="A14" s="7"/>
      <c r="B14" s="6"/>
      <c r="C14" s="6"/>
      <c r="D14" s="6"/>
      <c r="E14" s="6"/>
      <c r="F14" s="6"/>
      <c r="G14" s="6"/>
      <c r="H14" s="6"/>
      <c r="I14" s="6"/>
      <c r="J14" s="3"/>
      <c r="K14" s="3"/>
    </row>
    <row r="15" spans="1:11" ht="13.5">
      <c r="A15" s="7"/>
      <c r="B15" s="6"/>
      <c r="C15" s="6"/>
      <c r="D15" s="6"/>
      <c r="E15" s="6"/>
      <c r="F15" s="6"/>
      <c r="G15" s="6"/>
      <c r="H15" s="6"/>
      <c r="I15" s="6"/>
      <c r="J15" s="3"/>
      <c r="K15" s="3"/>
    </row>
    <row r="16" spans="1:11" ht="17.25">
      <c r="A16" s="12"/>
      <c r="B16" s="6"/>
      <c r="C16" s="6"/>
      <c r="D16" s="6"/>
      <c r="E16" s="6"/>
      <c r="F16" s="6"/>
      <c r="G16" s="6"/>
      <c r="H16" s="6"/>
      <c r="I16" s="6"/>
      <c r="J16" s="3"/>
      <c r="K16" s="3"/>
    </row>
    <row r="17" spans="1:11" ht="13.5">
      <c r="A17" s="13"/>
      <c r="B17" s="6"/>
      <c r="C17" s="6"/>
      <c r="D17" s="6"/>
      <c r="E17" s="6"/>
      <c r="F17" s="6"/>
      <c r="G17" s="6"/>
      <c r="H17" s="6"/>
      <c r="I17" s="6"/>
      <c r="J17" s="3"/>
      <c r="K17" s="3"/>
    </row>
    <row r="18" spans="1:11" ht="13.5">
      <c r="A18" s="7"/>
      <c r="B18" s="6"/>
      <c r="C18" s="6"/>
      <c r="D18" s="6"/>
      <c r="E18" s="6"/>
      <c r="F18" s="6"/>
      <c r="G18" s="6"/>
      <c r="H18" s="6"/>
      <c r="I18" s="6"/>
      <c r="J18" s="3"/>
      <c r="K18" s="3"/>
    </row>
    <row r="19" spans="1:11" ht="36.75" customHeight="1">
      <c r="A19" s="7"/>
      <c r="B19" s="6"/>
      <c r="C19" s="6"/>
      <c r="D19" s="6"/>
      <c r="E19" s="6"/>
      <c r="F19" s="6"/>
      <c r="G19" s="6"/>
      <c r="H19" s="6"/>
      <c r="I19" s="6"/>
      <c r="J19" s="3"/>
      <c r="K19" s="3"/>
    </row>
    <row r="20" spans="1:11" ht="13.5">
      <c r="A20" s="7"/>
      <c r="B20" s="6"/>
      <c r="C20" s="6"/>
      <c r="D20" s="6"/>
      <c r="E20" s="6"/>
      <c r="F20" s="6"/>
      <c r="G20" s="6"/>
      <c r="H20" s="6"/>
      <c r="I20" s="6"/>
      <c r="J20" s="3"/>
      <c r="K20" s="3"/>
    </row>
    <row r="21" spans="1:11" ht="13.5">
      <c r="A21" s="7"/>
      <c r="B21" s="6"/>
      <c r="C21" s="6"/>
      <c r="D21" s="6"/>
      <c r="E21" s="6"/>
      <c r="F21" s="6"/>
      <c r="G21" s="6"/>
      <c r="H21" s="6"/>
      <c r="I21" s="6"/>
      <c r="J21" s="3"/>
      <c r="K21" s="3"/>
    </row>
    <row r="22" spans="1:11" ht="13.5">
      <c r="A22" s="7"/>
      <c r="B22" s="6"/>
      <c r="C22" s="6"/>
      <c r="D22" s="6"/>
      <c r="E22" s="6"/>
      <c r="F22" s="6"/>
      <c r="G22" s="6"/>
      <c r="H22" s="6"/>
      <c r="I22" s="6"/>
      <c r="J22" s="3"/>
      <c r="K22" s="3"/>
    </row>
    <row r="23" spans="1:11" ht="13.5">
      <c r="A23" s="7"/>
      <c r="B23" s="6"/>
      <c r="C23" s="6"/>
      <c r="D23" s="6"/>
      <c r="E23" s="6"/>
      <c r="F23" s="6"/>
      <c r="G23" s="6"/>
      <c r="H23" s="6"/>
      <c r="I23" s="6"/>
      <c r="J23" s="3"/>
      <c r="K23" s="3"/>
    </row>
    <row r="24" spans="1:11" ht="13.5">
      <c r="A24" s="7"/>
      <c r="B24" s="6"/>
      <c r="C24" s="6"/>
      <c r="D24" s="6"/>
      <c r="E24" s="6"/>
      <c r="F24" s="6"/>
      <c r="G24" s="6"/>
      <c r="H24" s="6"/>
      <c r="I24" s="6"/>
      <c r="J24" s="3"/>
      <c r="K24" s="3"/>
    </row>
    <row r="25" spans="1:11" ht="13.5">
      <c r="A25" s="7"/>
      <c r="B25" s="6"/>
      <c r="C25" s="6"/>
      <c r="D25" s="6"/>
      <c r="E25" s="6"/>
      <c r="F25" s="6"/>
      <c r="G25" s="6"/>
      <c r="H25" s="6"/>
      <c r="I25" s="6"/>
      <c r="J25" s="3"/>
      <c r="K25" s="3"/>
    </row>
    <row r="26" spans="1:11" ht="13.5">
      <c r="A26" s="7"/>
      <c r="B26" s="6"/>
      <c r="C26" s="6"/>
      <c r="D26" s="6"/>
      <c r="E26" s="6"/>
      <c r="F26" s="6"/>
      <c r="G26" s="6"/>
      <c r="H26" s="6"/>
      <c r="I26" s="6"/>
      <c r="J26" s="3"/>
      <c r="K26" s="3"/>
    </row>
    <row r="27" spans="1:11" ht="13.5">
      <c r="A27" s="7"/>
      <c r="B27" s="6"/>
      <c r="C27" s="6"/>
      <c r="D27" s="6"/>
      <c r="E27" s="6"/>
      <c r="F27" s="6"/>
      <c r="G27" s="6"/>
      <c r="H27" s="6"/>
      <c r="I27" s="6"/>
      <c r="J27" s="3"/>
      <c r="K27" s="3"/>
    </row>
    <row r="28" spans="1:11" ht="26.25" customHeight="1">
      <c r="A28" s="7"/>
      <c r="B28" s="6"/>
      <c r="C28" s="6"/>
      <c r="D28" s="6"/>
      <c r="E28" s="6"/>
      <c r="F28" s="6"/>
      <c r="G28" s="6"/>
      <c r="H28" s="6"/>
      <c r="I28" s="6"/>
      <c r="J28" s="3"/>
      <c r="K28" s="3"/>
    </row>
    <row r="29" spans="1:11" ht="13.5">
      <c r="A29" s="7"/>
      <c r="B29" s="6"/>
      <c r="C29" s="6"/>
      <c r="D29" s="6"/>
      <c r="E29" s="6"/>
      <c r="F29" s="6"/>
      <c r="G29" s="6"/>
      <c r="H29" s="6"/>
      <c r="I29" s="6"/>
      <c r="J29" s="3"/>
      <c r="K29" s="3"/>
    </row>
    <row r="30" spans="1:11" ht="13.5">
      <c r="A30" s="7"/>
      <c r="B30" s="6"/>
      <c r="C30" s="6"/>
      <c r="D30" s="6"/>
      <c r="E30" s="6"/>
      <c r="F30" s="6"/>
      <c r="G30" s="6"/>
      <c r="H30" s="6"/>
      <c r="I30" s="6"/>
      <c r="J30" s="3"/>
      <c r="K30" s="3"/>
    </row>
    <row r="31" spans="1:11" ht="13.5">
      <c r="A31" s="7"/>
      <c r="B31" s="6"/>
      <c r="C31" s="6"/>
      <c r="D31" s="6"/>
      <c r="E31" s="6"/>
      <c r="F31" s="6"/>
      <c r="G31" s="6"/>
      <c r="H31" s="6"/>
      <c r="I31" s="6"/>
      <c r="J31" s="3"/>
      <c r="K31" s="3"/>
    </row>
    <row r="32" spans="1:11" ht="13.5">
      <c r="A32" s="7"/>
      <c r="B32" s="6"/>
      <c r="C32" s="6"/>
      <c r="D32" s="6"/>
      <c r="E32" s="6"/>
      <c r="F32" s="6"/>
      <c r="G32" s="6"/>
      <c r="H32" s="6"/>
      <c r="I32" s="6"/>
      <c r="J32" s="3"/>
      <c r="K32" s="3"/>
    </row>
    <row r="33" spans="1:11" ht="21">
      <c r="A33" s="7"/>
      <c r="B33" s="6"/>
      <c r="C33" s="6"/>
      <c r="D33" s="6"/>
      <c r="E33" s="6"/>
      <c r="F33" s="6"/>
      <c r="G33" s="82"/>
      <c r="H33" s="83"/>
      <c r="I33" s="6"/>
      <c r="J33" s="3"/>
      <c r="K33" s="3"/>
    </row>
    <row r="34" spans="1:11" ht="21">
      <c r="A34" s="7"/>
      <c r="B34" s="6"/>
      <c r="C34" s="6"/>
      <c r="D34" s="6"/>
      <c r="E34" s="6"/>
      <c r="F34" s="6"/>
      <c r="G34" s="82"/>
      <c r="H34" s="84"/>
      <c r="I34" s="6"/>
      <c r="J34" s="3"/>
      <c r="K34" s="3"/>
    </row>
    <row r="35" spans="1:11" ht="13.5">
      <c r="A35" s="7"/>
      <c r="B35" s="6"/>
      <c r="C35" s="6"/>
      <c r="D35" s="6"/>
      <c r="F35" s="6"/>
      <c r="G35" s="6"/>
      <c r="H35" s="6"/>
      <c r="I35" s="6"/>
      <c r="J35" s="3"/>
      <c r="K35" s="3"/>
    </row>
    <row r="36" spans="1:11" ht="13.5">
      <c r="A36" s="7"/>
      <c r="B36" s="6"/>
      <c r="C36" s="6"/>
      <c r="D36" s="6"/>
      <c r="F36" s="6"/>
      <c r="G36" s="6"/>
      <c r="H36" s="6"/>
      <c r="I36" s="6"/>
      <c r="J36" s="3"/>
      <c r="K36" s="3"/>
    </row>
    <row r="37" spans="1:11" ht="13.5">
      <c r="A37" s="7"/>
      <c r="B37" s="6"/>
      <c r="C37" s="6"/>
      <c r="D37" s="6"/>
      <c r="E37" s="6"/>
      <c r="F37" s="6"/>
      <c r="G37" s="6"/>
      <c r="H37" s="6"/>
      <c r="I37" s="6"/>
      <c r="J37" s="3"/>
      <c r="K37" s="3"/>
    </row>
    <row r="38" spans="1:11" ht="13.5">
      <c r="A38" s="7"/>
      <c r="B38" s="6"/>
      <c r="C38" s="6"/>
      <c r="D38" s="6"/>
      <c r="F38" s="6"/>
      <c r="G38" s="6"/>
      <c r="H38" s="6"/>
      <c r="I38" s="6"/>
      <c r="J38" s="3"/>
      <c r="K38" s="3"/>
    </row>
    <row r="39" spans="1:11" ht="13.5">
      <c r="A39" s="7"/>
      <c r="B39" s="6"/>
      <c r="C39" s="6"/>
      <c r="F39" s="6"/>
      <c r="G39" s="6"/>
      <c r="H39" s="6"/>
      <c r="I39" s="6"/>
      <c r="J39" s="3"/>
      <c r="K39" s="3"/>
    </row>
    <row r="40" spans="1:11" ht="13.5">
      <c r="A40" s="6"/>
      <c r="B40" s="6"/>
      <c r="C40" s="6"/>
      <c r="D40" s="6"/>
      <c r="E40" s="6"/>
      <c r="F40" s="6"/>
      <c r="G40" s="6"/>
      <c r="H40" s="6"/>
      <c r="I40" s="6"/>
      <c r="J40" s="3"/>
      <c r="K40" s="3"/>
    </row>
    <row r="41" spans="1:11" ht="18.75">
      <c r="A41" s="24"/>
      <c r="B41" s="20"/>
      <c r="C41" s="20"/>
      <c r="D41" s="20"/>
      <c r="E41" s="20"/>
      <c r="F41" s="20"/>
      <c r="G41" s="20"/>
      <c r="H41" s="20"/>
      <c r="I41" s="20"/>
      <c r="J41" s="3"/>
      <c r="K41" s="3"/>
    </row>
    <row r="42" spans="1:11" ht="13.5">
      <c r="A42" s="6"/>
      <c r="B42" s="6"/>
      <c r="C42" s="6"/>
      <c r="D42" s="6"/>
      <c r="E42" s="6"/>
      <c r="F42" s="6"/>
      <c r="G42" s="6"/>
      <c r="H42" s="6"/>
      <c r="I42" s="6"/>
      <c r="J42" s="3"/>
      <c r="K42" s="3"/>
    </row>
    <row r="43" spans="1:11" ht="18.75">
      <c r="A43" s="21"/>
      <c r="B43" s="21"/>
      <c r="C43" s="21"/>
      <c r="D43" s="21"/>
      <c r="E43" s="21"/>
      <c r="F43" s="21"/>
      <c r="G43" s="21"/>
      <c r="H43" s="21"/>
      <c r="I43" s="21"/>
      <c r="J43" s="3"/>
      <c r="K43" s="3"/>
    </row>
    <row r="44" spans="2:11" ht="13.5">
      <c r="B44" s="20"/>
      <c r="C44" s="20"/>
      <c r="D44" s="20"/>
      <c r="E44" s="20"/>
      <c r="F44" s="20"/>
      <c r="G44" s="20"/>
      <c r="H44" s="20"/>
      <c r="I44" s="20"/>
      <c r="J44" s="3"/>
      <c r="K44" s="3"/>
    </row>
    <row r="45" spans="2:11" ht="18.75">
      <c r="B45" s="21"/>
      <c r="C45" s="21"/>
      <c r="D45" s="21"/>
      <c r="E45" s="21"/>
      <c r="F45" s="21"/>
      <c r="G45" s="21"/>
      <c r="H45" s="21"/>
      <c r="I45" s="21"/>
      <c r="J45" s="3"/>
      <c r="K45" s="3"/>
    </row>
    <row r="46" spans="1:11" ht="13.5">
      <c r="A46" s="6"/>
      <c r="B46" s="6"/>
      <c r="C46" s="6"/>
      <c r="D46" s="6"/>
      <c r="E46" s="6"/>
      <c r="F46" s="6"/>
      <c r="G46" s="6"/>
      <c r="H46" s="6"/>
      <c r="I46" s="6"/>
      <c r="J46" s="3"/>
      <c r="K46" s="3"/>
    </row>
    <row r="47" spans="1:11" ht="13.5">
      <c r="A47" s="6"/>
      <c r="B47" s="6"/>
      <c r="C47" s="6"/>
      <c r="D47" s="6"/>
      <c r="E47" s="6"/>
      <c r="F47" s="6"/>
      <c r="G47" s="6"/>
      <c r="H47" s="6"/>
      <c r="I47" s="6"/>
      <c r="J47" s="3"/>
      <c r="K47" s="3"/>
    </row>
    <row r="48" spans="1:11" ht="13.5">
      <c r="A48" s="6"/>
      <c r="B48" s="6"/>
      <c r="C48" s="6"/>
      <c r="D48" s="6"/>
      <c r="E48" s="6"/>
      <c r="F48" s="6"/>
      <c r="G48" s="6"/>
      <c r="H48" s="6"/>
      <c r="I48" s="6"/>
      <c r="J48" s="3"/>
      <c r="K4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scaleWithDoc="0"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3"/>
  <sheetViews>
    <sheetView showGridLines="0" view="pageLayout" zoomScaleNormal="70" zoomScaleSheetLayoutView="70" workbookViewId="0" topLeftCell="A1">
      <selection activeCell="G20" sqref="G20"/>
    </sheetView>
  </sheetViews>
  <sheetFormatPr defaultColWidth="9.00390625" defaultRowHeight="13.5"/>
  <cols>
    <col min="1" max="1" width="4.25390625" style="0" customWidth="1"/>
    <col min="2" max="2" width="23.375" style="0" customWidth="1"/>
    <col min="3" max="8" width="14.125" style="0" customWidth="1"/>
    <col min="9" max="9" width="2.625" style="0" customWidth="1"/>
  </cols>
  <sheetData>
    <row r="1" spans="1:17" ht="13.5">
      <c r="A1" s="7"/>
      <c r="B1" s="6"/>
      <c r="C1" s="6"/>
      <c r="D1" s="6"/>
      <c r="E1" s="6"/>
      <c r="F1" s="6"/>
      <c r="G1" s="6"/>
      <c r="H1" s="6"/>
      <c r="I1" s="6"/>
      <c r="J1" s="3"/>
      <c r="K1" s="3"/>
      <c r="L1" s="3"/>
      <c r="M1" s="3"/>
      <c r="N1" s="3"/>
      <c r="O1" s="3"/>
      <c r="P1" s="3"/>
      <c r="Q1" s="3"/>
    </row>
    <row r="2" spans="1:17" ht="17.25">
      <c r="A2" s="6"/>
      <c r="B2" s="6"/>
      <c r="C2" s="6"/>
      <c r="D2" s="15"/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  <c r="Q2" s="3"/>
    </row>
    <row r="3" spans="1:17" ht="17.25">
      <c r="A3" s="7"/>
      <c r="B3" s="28"/>
      <c r="C3" s="28"/>
      <c r="D3" s="28"/>
      <c r="E3" s="28"/>
      <c r="F3" s="28"/>
      <c r="G3" s="28"/>
      <c r="H3" s="28"/>
      <c r="I3" s="6"/>
      <c r="J3" s="3"/>
      <c r="K3" s="3"/>
      <c r="L3" s="3"/>
      <c r="M3" s="3"/>
      <c r="N3" s="3"/>
      <c r="O3" s="3"/>
      <c r="P3" s="3"/>
      <c r="Q3" s="3"/>
    </row>
    <row r="4" spans="1:17" ht="13.5" customHeight="1">
      <c r="A4" s="6"/>
      <c r="B4" s="19"/>
      <c r="C4" s="6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3"/>
      <c r="P4" s="3"/>
      <c r="Q4" s="3"/>
    </row>
    <row r="5" spans="1:17" ht="13.5">
      <c r="A5" s="6"/>
      <c r="B5" s="18"/>
      <c r="C5" s="20"/>
      <c r="D5" s="6"/>
      <c r="E5" s="6"/>
      <c r="F5" s="6"/>
      <c r="G5" s="6"/>
      <c r="H5" s="6"/>
      <c r="I5" s="6"/>
      <c r="J5" s="3"/>
      <c r="K5" s="3"/>
      <c r="L5" s="3"/>
      <c r="M5" s="3"/>
      <c r="N5" s="3"/>
      <c r="O5" s="3"/>
      <c r="P5" s="3"/>
      <c r="Q5" s="3"/>
    </row>
    <row r="6" spans="1:17" ht="13.5">
      <c r="A6" s="6"/>
      <c r="I6" s="6"/>
      <c r="J6" s="3"/>
      <c r="K6" s="3"/>
      <c r="L6" s="3"/>
      <c r="M6" s="3"/>
      <c r="N6" s="3"/>
      <c r="O6" s="3"/>
      <c r="P6" s="3"/>
      <c r="Q6" s="3"/>
    </row>
    <row r="7" spans="1:17" ht="13.5">
      <c r="A7" s="6"/>
      <c r="C7" s="86"/>
      <c r="D7" s="87"/>
      <c r="E7" s="87"/>
      <c r="F7" s="87"/>
      <c r="G7" s="87"/>
      <c r="H7" s="87"/>
      <c r="I7" s="87"/>
      <c r="J7" s="3"/>
      <c r="K7" s="3"/>
      <c r="L7" s="3"/>
      <c r="M7" s="3"/>
      <c r="N7" s="3"/>
      <c r="O7" s="3"/>
      <c r="P7" s="3"/>
      <c r="Q7" s="3"/>
    </row>
    <row r="8" spans="1:17" ht="13.5">
      <c r="A8" s="6"/>
      <c r="C8" s="93"/>
      <c r="D8" s="94"/>
      <c r="E8" s="94"/>
      <c r="F8" s="94"/>
      <c r="G8" s="94"/>
      <c r="H8" s="94"/>
      <c r="I8" s="94"/>
      <c r="J8" s="3"/>
      <c r="K8" s="3"/>
      <c r="L8" s="3"/>
      <c r="M8" s="3"/>
      <c r="N8" s="3"/>
      <c r="O8" s="3"/>
      <c r="P8" s="3"/>
      <c r="Q8" s="3"/>
    </row>
    <row r="9" spans="1:17" ht="14.25" customHeight="1">
      <c r="A9" s="6"/>
      <c r="C9" s="93"/>
      <c r="D9" s="95"/>
      <c r="E9" s="94"/>
      <c r="F9" s="94"/>
      <c r="G9" s="94"/>
      <c r="H9" s="94"/>
      <c r="I9" s="94"/>
      <c r="J9" s="3"/>
      <c r="K9" s="3"/>
      <c r="L9" s="3"/>
      <c r="M9" s="3"/>
      <c r="N9" s="3"/>
      <c r="O9" s="3"/>
      <c r="P9" s="3"/>
      <c r="Q9" s="3"/>
    </row>
    <row r="10" spans="1:17" ht="13.5">
      <c r="A10" s="6"/>
      <c r="C10" s="93"/>
      <c r="D10" s="94"/>
      <c r="E10" s="94"/>
      <c r="F10" s="94"/>
      <c r="G10" s="94"/>
      <c r="H10" s="94"/>
      <c r="I10" s="94"/>
      <c r="J10" s="3"/>
      <c r="K10" s="3"/>
      <c r="L10" s="3"/>
      <c r="M10" s="3"/>
      <c r="N10" s="3"/>
      <c r="O10" s="3"/>
      <c r="P10" s="3"/>
      <c r="Q10" s="3"/>
    </row>
    <row r="11" spans="1:17" ht="13.5">
      <c r="A11" s="6"/>
      <c r="C11" s="93"/>
      <c r="D11" s="94"/>
      <c r="E11" s="94"/>
      <c r="F11" s="94"/>
      <c r="G11" s="94"/>
      <c r="H11" s="94"/>
      <c r="I11" s="94"/>
      <c r="J11" s="3"/>
      <c r="K11" s="3"/>
      <c r="L11" s="3"/>
      <c r="M11" s="3"/>
      <c r="N11" s="3"/>
      <c r="O11" s="3"/>
      <c r="P11" s="3"/>
      <c r="Q11" s="3"/>
    </row>
    <row r="12" spans="1:17" ht="14.25" customHeight="1">
      <c r="A12" s="6"/>
      <c r="C12" s="93"/>
      <c r="D12" s="94"/>
      <c r="E12" s="94"/>
      <c r="F12" s="94"/>
      <c r="G12" s="94"/>
      <c r="H12" s="94"/>
      <c r="I12" s="94"/>
      <c r="J12" s="3"/>
      <c r="K12" s="3"/>
      <c r="L12" s="3"/>
      <c r="M12" s="3"/>
      <c r="N12" s="3"/>
      <c r="O12" s="3"/>
      <c r="P12" s="3"/>
      <c r="Q12" s="3"/>
    </row>
    <row r="13" spans="1:17" ht="13.5">
      <c r="A13" s="7"/>
      <c r="B13" s="18"/>
      <c r="C13" s="96"/>
      <c r="D13" s="95"/>
      <c r="E13" s="95"/>
      <c r="F13" s="95"/>
      <c r="G13" s="95"/>
      <c r="H13" s="95"/>
      <c r="I13" s="95"/>
      <c r="J13" s="3"/>
      <c r="K13" s="3"/>
      <c r="L13" s="3"/>
      <c r="M13" s="3"/>
      <c r="N13" s="3"/>
      <c r="O13" s="3"/>
      <c r="P13" s="3"/>
      <c r="Q13" s="3"/>
    </row>
    <row r="14" spans="1:17" ht="15.75">
      <c r="A14" s="25"/>
      <c r="B14" s="7"/>
      <c r="J14" s="3"/>
      <c r="K14" s="3"/>
      <c r="L14" s="3"/>
      <c r="M14" s="3"/>
      <c r="N14" s="3"/>
      <c r="O14" s="3"/>
      <c r="P14" s="3"/>
      <c r="Q14" s="3"/>
    </row>
    <row r="15" spans="1:17" ht="15.75">
      <c r="A15" s="25"/>
      <c r="B15" s="7"/>
      <c r="C15" s="6"/>
      <c r="D15" s="6"/>
      <c r="E15" s="6"/>
      <c r="F15" s="6"/>
      <c r="G15" s="6"/>
      <c r="H15" s="6"/>
      <c r="I15" s="6"/>
      <c r="J15" s="3"/>
      <c r="K15" s="3"/>
      <c r="L15" s="3"/>
      <c r="M15" s="3"/>
      <c r="N15" s="3"/>
      <c r="O15" s="3"/>
      <c r="P15" s="3"/>
      <c r="Q15" s="3"/>
    </row>
    <row r="16" spans="1:17" ht="13.5">
      <c r="A16" s="7"/>
      <c r="B16" s="6"/>
      <c r="C16" s="6"/>
      <c r="D16" s="6"/>
      <c r="E16" s="6"/>
      <c r="F16" s="6"/>
      <c r="G16" s="6"/>
      <c r="H16" s="6"/>
      <c r="I16" s="6"/>
      <c r="J16" s="3"/>
      <c r="K16" s="3"/>
      <c r="L16" s="3"/>
      <c r="M16" s="3"/>
      <c r="N16" s="3"/>
      <c r="O16" s="3"/>
      <c r="P16" s="3"/>
      <c r="Q16" s="3"/>
    </row>
    <row r="17" spans="1:17" ht="13.5">
      <c r="A17" s="7"/>
      <c r="B17" s="6"/>
      <c r="C17" s="6"/>
      <c r="D17" s="6"/>
      <c r="E17" s="6"/>
      <c r="F17" s="6"/>
      <c r="G17" s="6"/>
      <c r="H17" s="6"/>
      <c r="I17" s="6"/>
      <c r="J17" s="3"/>
      <c r="K17" s="3"/>
      <c r="L17" s="3"/>
      <c r="M17" s="3"/>
      <c r="N17" s="3"/>
      <c r="O17" s="3"/>
      <c r="P17" s="3"/>
      <c r="Q17" s="3"/>
    </row>
    <row r="18" spans="1:17" ht="13.5">
      <c r="A18" s="7"/>
      <c r="B18" s="6"/>
      <c r="C18" s="6"/>
      <c r="D18" s="6"/>
      <c r="E18" s="6"/>
      <c r="F18" s="6"/>
      <c r="G18" s="6"/>
      <c r="H18" s="6"/>
      <c r="I18" s="6"/>
      <c r="J18" s="3"/>
      <c r="K18" s="3"/>
      <c r="L18" s="3"/>
      <c r="M18" s="3"/>
      <c r="N18" s="3"/>
      <c r="O18" s="3"/>
      <c r="P18" s="3"/>
      <c r="Q18" s="3"/>
    </row>
    <row r="19" spans="1:17" ht="13.5">
      <c r="A19" s="7"/>
      <c r="B19" s="6"/>
      <c r="C19" s="6"/>
      <c r="D19" s="6"/>
      <c r="E19" s="6"/>
      <c r="F19" s="6"/>
      <c r="G19" s="6"/>
      <c r="H19" s="6"/>
      <c r="I19" s="6"/>
      <c r="J19" s="3"/>
      <c r="K19" s="3"/>
      <c r="L19" s="3"/>
      <c r="M19" s="3"/>
      <c r="N19" s="3"/>
      <c r="O19" s="3"/>
      <c r="P19" s="3"/>
      <c r="Q19" s="3"/>
    </row>
    <row r="20" spans="1:17" ht="15.75">
      <c r="A20" s="25"/>
      <c r="B20" s="6"/>
      <c r="C20" s="6"/>
      <c r="D20" s="6"/>
      <c r="E20" s="6"/>
      <c r="F20" s="6"/>
      <c r="G20" s="6"/>
      <c r="H20" s="6"/>
      <c r="I20" s="6"/>
      <c r="J20" s="3"/>
      <c r="K20" s="3"/>
      <c r="L20" s="3"/>
      <c r="M20" s="3"/>
      <c r="N20" s="3"/>
      <c r="O20" s="3"/>
      <c r="P20" s="3"/>
      <c r="Q20" s="3"/>
    </row>
    <row r="21" spans="1:17" ht="15.75">
      <c r="A21" s="25"/>
      <c r="B21" s="6"/>
      <c r="C21" s="6"/>
      <c r="D21" s="6"/>
      <c r="E21" s="6"/>
      <c r="F21" s="6"/>
      <c r="G21" s="6"/>
      <c r="H21" s="6"/>
      <c r="I21" s="6"/>
      <c r="J21" s="3"/>
      <c r="K21" s="3"/>
      <c r="L21" s="3"/>
      <c r="M21" s="3"/>
      <c r="N21" s="3"/>
      <c r="O21" s="3"/>
      <c r="P21" s="3"/>
      <c r="Q21" s="3"/>
    </row>
    <row r="22" spans="1:17" ht="15.75">
      <c r="A22" s="25"/>
      <c r="B22" s="6"/>
      <c r="C22" s="6"/>
      <c r="D22" s="6"/>
      <c r="E22" s="6"/>
      <c r="F22" s="6"/>
      <c r="G22" s="6"/>
      <c r="H22" s="6"/>
      <c r="I22" s="6"/>
      <c r="J22" s="3"/>
      <c r="K22" s="3"/>
      <c r="L22" s="3"/>
      <c r="M22" s="3"/>
      <c r="N22" s="3"/>
      <c r="O22" s="3"/>
      <c r="P22" s="3"/>
      <c r="Q22" s="3"/>
    </row>
    <row r="23" spans="1:17" ht="13.5">
      <c r="A23" s="7"/>
      <c r="B23" s="7"/>
      <c r="C23" s="6"/>
      <c r="D23" s="6"/>
      <c r="E23" s="6"/>
      <c r="F23" s="6"/>
      <c r="G23" s="6"/>
      <c r="H23" s="6"/>
      <c r="I23" s="6"/>
      <c r="J23" s="3"/>
      <c r="K23" s="3"/>
      <c r="L23" s="3"/>
      <c r="M23" s="3"/>
      <c r="N23" s="3"/>
      <c r="O23" s="3"/>
      <c r="P23" s="3"/>
      <c r="Q23" s="3"/>
    </row>
    <row r="24" spans="1:17" ht="13.5">
      <c r="A24" s="7"/>
      <c r="B24" s="19"/>
      <c r="C24" s="6"/>
      <c r="D24" s="6"/>
      <c r="E24" s="6"/>
      <c r="F24" s="6"/>
      <c r="G24" s="6"/>
      <c r="H24" s="6"/>
      <c r="I24" s="6"/>
      <c r="J24" s="3"/>
      <c r="K24" s="3"/>
      <c r="L24" s="3"/>
      <c r="M24" s="3"/>
      <c r="N24" s="3"/>
      <c r="O24" s="3"/>
      <c r="P24" s="3"/>
      <c r="Q24" s="3"/>
    </row>
    <row r="25" spans="1:17" ht="13.5">
      <c r="A25" s="7"/>
      <c r="B25" s="7"/>
      <c r="C25" s="6"/>
      <c r="D25" s="6"/>
      <c r="E25" s="6"/>
      <c r="F25" s="6"/>
      <c r="G25" s="6"/>
      <c r="H25" s="6"/>
      <c r="I25" s="6"/>
      <c r="J25" s="3"/>
      <c r="K25" s="3"/>
      <c r="L25" s="3"/>
      <c r="M25" s="3"/>
      <c r="N25" s="3"/>
      <c r="O25" s="3"/>
      <c r="P25" s="3"/>
      <c r="Q25" s="3"/>
    </row>
    <row r="26" spans="1:17" ht="13.5">
      <c r="A26" s="7"/>
      <c r="B26" s="7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  <c r="O26" s="3"/>
      <c r="P26" s="3"/>
      <c r="Q26" s="3"/>
    </row>
    <row r="27" spans="1:17" ht="13.5">
      <c r="A27" s="7"/>
      <c r="B27" s="7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</row>
    <row r="28" spans="1:17" ht="13.5">
      <c r="A28" s="7"/>
      <c r="B28" s="7"/>
      <c r="C28" s="6"/>
      <c r="D28" s="6"/>
      <c r="E28" s="6"/>
      <c r="F28" s="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</row>
    <row r="29" spans="1:17" ht="13.5">
      <c r="A29" s="7"/>
      <c r="B29" s="7"/>
      <c r="C29" s="6"/>
      <c r="D29" s="6"/>
      <c r="E29" s="6"/>
      <c r="F29" s="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</row>
    <row r="30" spans="1:17" ht="15.75">
      <c r="A30" s="25"/>
      <c r="B30" s="7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  <c r="O30" s="3"/>
      <c r="P30" s="3"/>
      <c r="Q30" s="3"/>
    </row>
    <row r="31" spans="1:17" ht="15.75">
      <c r="A31" s="25"/>
      <c r="B31" s="7"/>
      <c r="C31" s="6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  <c r="O31" s="3"/>
      <c r="P31" s="3"/>
      <c r="Q31" s="3"/>
    </row>
    <row r="32" spans="1:17" ht="15.75">
      <c r="A32" s="25"/>
      <c r="B32" s="7"/>
      <c r="C32" s="6"/>
      <c r="D32" s="6"/>
      <c r="E32" s="6"/>
      <c r="F32" s="6"/>
      <c r="G32" s="6"/>
      <c r="H32" s="6"/>
      <c r="I32" s="6"/>
      <c r="J32" s="3"/>
      <c r="K32" s="3"/>
      <c r="L32" s="3"/>
      <c r="M32" s="3"/>
      <c r="N32" s="3"/>
      <c r="O32" s="3"/>
      <c r="P32" s="3"/>
      <c r="Q32" s="3"/>
    </row>
    <row r="33" spans="1:17" ht="15.75">
      <c r="A33" s="25"/>
      <c r="B33" s="7"/>
      <c r="C33" s="6"/>
      <c r="D33" s="6"/>
      <c r="E33" s="6"/>
      <c r="F33" s="6"/>
      <c r="G33" s="6"/>
      <c r="H33" s="6"/>
      <c r="I33" s="6"/>
      <c r="J33" s="3"/>
      <c r="K33" s="3"/>
      <c r="L33" s="3"/>
      <c r="M33" s="3"/>
      <c r="N33" s="3"/>
      <c r="O33" s="3"/>
      <c r="P33" s="3"/>
      <c r="Q33" s="3"/>
    </row>
    <row r="34" spans="1:17" ht="15.75">
      <c r="A34" s="25"/>
      <c r="B34" s="7"/>
      <c r="C34" s="6"/>
      <c r="D34" s="6"/>
      <c r="E34" s="6"/>
      <c r="F34" s="6"/>
      <c r="G34" s="6"/>
      <c r="H34" s="6"/>
      <c r="I34" s="6"/>
      <c r="J34" s="3"/>
      <c r="K34" s="3"/>
      <c r="L34" s="3"/>
      <c r="M34" s="3"/>
      <c r="N34" s="3"/>
      <c r="O34" s="3"/>
      <c r="P34" s="3"/>
      <c r="Q34" s="3"/>
    </row>
    <row r="35" spans="1:17" ht="15.75" customHeight="1">
      <c r="A35" s="19"/>
      <c r="B35" s="6"/>
      <c r="C35" s="6"/>
      <c r="D35" s="6"/>
      <c r="E35" s="6"/>
      <c r="F35" s="6"/>
      <c r="G35" s="6"/>
      <c r="H35" s="6"/>
      <c r="I35" s="6"/>
      <c r="J35" s="3"/>
      <c r="K35" s="3"/>
      <c r="L35" s="3"/>
      <c r="M35" s="3"/>
      <c r="N35" s="3"/>
      <c r="O35" s="3"/>
      <c r="P35" s="3"/>
      <c r="Q35" s="3"/>
    </row>
    <row r="36" spans="1:17" ht="13.5">
      <c r="A36" s="6"/>
      <c r="B36" s="18"/>
      <c r="C36" s="6"/>
      <c r="D36" s="6"/>
      <c r="E36" s="6"/>
      <c r="F36" s="6"/>
      <c r="G36" s="6"/>
      <c r="H36" s="6"/>
      <c r="I36" s="6"/>
      <c r="J36" s="3"/>
      <c r="K36" s="3"/>
      <c r="L36" s="3"/>
      <c r="M36" s="3"/>
      <c r="N36" s="3"/>
      <c r="O36" s="3"/>
      <c r="P36" s="3"/>
      <c r="Q36" s="3"/>
    </row>
    <row r="37" spans="1:17" ht="13.5">
      <c r="A37" s="6"/>
      <c r="B37" s="27"/>
      <c r="C37" s="26"/>
      <c r="D37" s="26"/>
      <c r="E37" s="26"/>
      <c r="F37" s="26"/>
      <c r="G37" s="26"/>
      <c r="H37" s="26"/>
      <c r="I37" s="6"/>
      <c r="J37" s="3"/>
      <c r="K37" s="3"/>
      <c r="L37" s="3"/>
      <c r="M37" s="3"/>
      <c r="N37" s="3"/>
      <c r="O37" s="3"/>
      <c r="P37" s="3"/>
      <c r="Q37" s="3"/>
    </row>
    <row r="38" spans="1:17" ht="13.5">
      <c r="A38" s="6"/>
      <c r="B38" s="29"/>
      <c r="C38" s="27"/>
      <c r="D38" s="27"/>
      <c r="E38" s="27"/>
      <c r="F38" s="27"/>
      <c r="G38" s="27"/>
      <c r="H38" s="27"/>
      <c r="I38" s="6"/>
      <c r="J38" s="3"/>
      <c r="K38" s="3"/>
      <c r="L38" s="3"/>
      <c r="M38" s="3"/>
      <c r="N38" s="3"/>
      <c r="O38" s="3"/>
      <c r="P38" s="3"/>
      <c r="Q38" s="3"/>
    </row>
    <row r="39" spans="1:17" ht="13.5">
      <c r="A39" s="6"/>
      <c r="B39" s="29"/>
      <c r="C39" s="27"/>
      <c r="D39" s="27"/>
      <c r="E39" s="27"/>
      <c r="F39" s="27"/>
      <c r="G39" s="27"/>
      <c r="H39" s="27"/>
      <c r="I39" s="6"/>
      <c r="J39" s="3"/>
      <c r="K39" s="3"/>
      <c r="L39" s="3"/>
      <c r="M39" s="3"/>
      <c r="N39" s="3"/>
      <c r="O39" s="3"/>
      <c r="P39" s="3"/>
      <c r="Q39" s="3"/>
    </row>
    <row r="40" spans="1:17" ht="13.5">
      <c r="A40" s="6"/>
      <c r="B40" s="29"/>
      <c r="C40" s="27"/>
      <c r="D40" s="27"/>
      <c r="E40" s="27"/>
      <c r="F40" s="27"/>
      <c r="G40" s="27"/>
      <c r="H40" s="27"/>
      <c r="I40" s="6"/>
      <c r="J40" s="3"/>
      <c r="K40" s="3"/>
      <c r="L40" s="3"/>
      <c r="M40" s="3"/>
      <c r="N40" s="3"/>
      <c r="O40" s="3"/>
      <c r="P40" s="3"/>
      <c r="Q40" s="3"/>
    </row>
    <row r="41" spans="1:17" ht="13.5">
      <c r="A41" s="6"/>
      <c r="B41" s="29"/>
      <c r="C41" s="27"/>
      <c r="D41" s="27"/>
      <c r="E41" s="27"/>
      <c r="F41" s="27"/>
      <c r="G41" s="27"/>
      <c r="H41" s="27"/>
      <c r="I41" s="6"/>
      <c r="J41" s="3"/>
      <c r="K41" s="3"/>
      <c r="L41" s="3"/>
      <c r="M41" s="3"/>
      <c r="N41" s="3"/>
      <c r="O41" s="3"/>
      <c r="P41" s="3"/>
      <c r="Q41" s="3"/>
    </row>
    <row r="42" spans="1:17" ht="13.5">
      <c r="A42" s="6"/>
      <c r="B42" s="7"/>
      <c r="C42" s="6"/>
      <c r="D42" s="6"/>
      <c r="E42" s="6"/>
      <c r="F42" s="6"/>
      <c r="G42" s="6"/>
      <c r="H42" s="6"/>
      <c r="I42" s="6"/>
      <c r="J42" s="3"/>
      <c r="K42" s="3"/>
      <c r="L42" s="3"/>
      <c r="M42" s="3"/>
      <c r="N42" s="3"/>
      <c r="O42" s="3"/>
      <c r="P42" s="3"/>
      <c r="Q42" s="3"/>
    </row>
    <row r="43" spans="1:17" ht="13.5">
      <c r="A43" s="6"/>
      <c r="B43" s="7"/>
      <c r="C43" s="6"/>
      <c r="D43" s="6"/>
      <c r="E43" s="6"/>
      <c r="F43" s="6"/>
      <c r="G43" s="6"/>
      <c r="H43" s="6"/>
      <c r="I43" s="6"/>
      <c r="J43" s="3"/>
      <c r="K43" s="3"/>
      <c r="L43" s="3"/>
      <c r="M43" s="3"/>
      <c r="N43" s="3"/>
      <c r="O43" s="3"/>
      <c r="P43" s="3"/>
      <c r="Q43" s="3"/>
    </row>
    <row r="44" spans="1:17" ht="13.5">
      <c r="A44" s="6"/>
      <c r="B44" s="6"/>
      <c r="C44" s="6"/>
      <c r="D44" s="6"/>
      <c r="E44" s="6"/>
      <c r="F44" s="6"/>
      <c r="G44" s="6"/>
      <c r="H44" s="6"/>
      <c r="I44" s="6"/>
      <c r="J44" s="3"/>
      <c r="K44" s="3"/>
      <c r="L44" s="3"/>
      <c r="M44" s="3"/>
      <c r="N44" s="3"/>
      <c r="O44" s="3"/>
      <c r="P44" s="3"/>
      <c r="Q44" s="3"/>
    </row>
    <row r="45" spans="1:17" ht="13.5">
      <c r="A45" s="6"/>
      <c r="B45" s="6"/>
      <c r="C45" s="6"/>
      <c r="D45" s="6"/>
      <c r="E45" s="6"/>
      <c r="F45" s="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</row>
    <row r="46" spans="1:17" ht="13.5">
      <c r="A46" s="6"/>
      <c r="B46" s="6"/>
      <c r="C46" s="6"/>
      <c r="D46" s="6"/>
      <c r="E46" s="6"/>
      <c r="F46" s="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</row>
    <row r="47" spans="1:17" ht="13.5">
      <c r="A47" s="6"/>
      <c r="B47" s="6"/>
      <c r="C47" s="6"/>
      <c r="D47" s="6"/>
      <c r="E47" s="6"/>
      <c r="F47" s="6"/>
      <c r="G47" s="6"/>
      <c r="H47" s="6"/>
      <c r="I47" s="6"/>
      <c r="J47" s="3"/>
      <c r="K47" s="3"/>
      <c r="L47" s="3"/>
      <c r="M47" s="3"/>
      <c r="N47" s="3"/>
      <c r="O47" s="3"/>
      <c r="P47" s="3"/>
      <c r="Q47" s="3"/>
    </row>
    <row r="48" spans="1:9" ht="13.5">
      <c r="A48" s="5"/>
      <c r="B48" s="5"/>
      <c r="C48" s="5"/>
      <c r="D48" s="5"/>
      <c r="E48" s="5"/>
      <c r="F48" s="5"/>
      <c r="G48" s="5"/>
      <c r="H48" s="5"/>
      <c r="I48" s="5"/>
    </row>
    <row r="49" spans="1:9" ht="13.5">
      <c r="A49" s="5"/>
      <c r="B49" s="5"/>
      <c r="C49" s="5"/>
      <c r="D49" s="5"/>
      <c r="E49" s="5"/>
      <c r="F49" s="5"/>
      <c r="G49" s="5"/>
      <c r="H49" s="5"/>
      <c r="I49" s="5"/>
    </row>
    <row r="50" spans="1:9" ht="13.5">
      <c r="A50" s="5"/>
      <c r="B50" s="5"/>
      <c r="C50" s="5"/>
      <c r="D50" s="5"/>
      <c r="E50" s="5"/>
      <c r="F50" s="5"/>
      <c r="G50" s="5"/>
      <c r="H50" s="5"/>
      <c r="I50" s="5"/>
    </row>
    <row r="51" spans="1:9" ht="13.5">
      <c r="A51" s="5"/>
      <c r="B51" s="5"/>
      <c r="C51" s="5"/>
      <c r="D51" s="5"/>
      <c r="E51" s="5"/>
      <c r="F51" s="5"/>
      <c r="G51" s="5"/>
      <c r="H51" s="5"/>
      <c r="I51" s="5"/>
    </row>
    <row r="52" spans="1:9" ht="13.5">
      <c r="A52" s="5"/>
      <c r="B52" s="5"/>
      <c r="C52" s="5"/>
      <c r="D52" s="5"/>
      <c r="E52" s="5"/>
      <c r="F52" s="5"/>
      <c r="G52" s="5"/>
      <c r="H52" s="5"/>
      <c r="I52" s="5"/>
    </row>
    <row r="53" spans="1:9" ht="13.5">
      <c r="A53" s="5"/>
      <c r="B53" s="5"/>
      <c r="C53" s="5"/>
      <c r="D53" s="5"/>
      <c r="E53" s="5"/>
      <c r="F53" s="5"/>
      <c r="G53" s="5"/>
      <c r="H53" s="5"/>
      <c r="I53" s="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scaleWithDoc="0">
    <oddFooter>&amp;R&amp;G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3.5"/>
  <cols>
    <col min="1" max="1" width="4.25390625" style="235" customWidth="1"/>
    <col min="2" max="2" width="3.00390625" style="242" customWidth="1"/>
    <col min="3" max="3" width="19.875" style="235" bestFit="1" customWidth="1"/>
    <col min="4" max="4" width="5.625" style="235" customWidth="1"/>
    <col min="5" max="5" width="13.75390625" style="235" customWidth="1"/>
    <col min="6" max="6" width="5.625" style="235" customWidth="1"/>
    <col min="7" max="7" width="13.75390625" style="235" customWidth="1"/>
    <col min="8" max="8" width="5.625" style="235" customWidth="1"/>
    <col min="9" max="9" width="13.75390625" style="235" customWidth="1"/>
    <col min="10" max="10" width="5.625" style="235" customWidth="1"/>
    <col min="11" max="11" width="13.75390625" style="235" customWidth="1"/>
    <col min="12" max="12" width="5.625" style="235" customWidth="1"/>
    <col min="13" max="13" width="13.75390625" style="235" customWidth="1"/>
    <col min="14" max="14" width="5.625" style="235" customWidth="1"/>
    <col min="15" max="15" width="13.75390625" style="235" customWidth="1"/>
    <col min="16" max="16" width="5.625" style="235" customWidth="1"/>
    <col min="17" max="17" width="13.75390625" style="235" customWidth="1"/>
    <col min="18" max="18" width="13.50390625" style="235" customWidth="1"/>
    <col min="19" max="16384" width="9.00390625" style="235" customWidth="1"/>
  </cols>
  <sheetData>
    <row r="1" spans="1:18" ht="13.5">
      <c r="A1" s="231"/>
      <c r="B1" s="232"/>
      <c r="C1" s="233"/>
      <c r="D1" s="233"/>
      <c r="E1" s="233"/>
      <c r="F1" s="233"/>
      <c r="G1" s="234"/>
      <c r="H1" s="234"/>
      <c r="I1" s="234"/>
      <c r="J1" s="234"/>
      <c r="K1" s="234"/>
      <c r="L1" s="234"/>
      <c r="M1" s="234"/>
      <c r="N1" s="234"/>
      <c r="O1" s="234"/>
      <c r="P1" s="233"/>
      <c r="Q1" s="233"/>
      <c r="R1" s="234"/>
    </row>
    <row r="2" spans="1:18" ht="16.5" customHeight="1">
      <c r="A2" s="233"/>
      <c r="B2" s="232"/>
      <c r="C2" s="286"/>
      <c r="D2" s="771" t="s">
        <v>195</v>
      </c>
      <c r="E2" s="772"/>
      <c r="F2" s="236"/>
      <c r="G2" s="234"/>
      <c r="H2" s="234"/>
      <c r="I2" s="234"/>
      <c r="J2" s="234"/>
      <c r="K2" s="234"/>
      <c r="L2" s="234"/>
      <c r="M2" s="234"/>
      <c r="N2" s="234"/>
      <c r="O2" s="234"/>
      <c r="P2" s="233"/>
      <c r="Q2" s="233"/>
      <c r="R2" s="234"/>
    </row>
    <row r="3" spans="1:18" ht="16.5" customHeight="1">
      <c r="A3" s="231"/>
      <c r="B3" s="237"/>
      <c r="C3" s="288"/>
      <c r="D3" s="771" t="s">
        <v>198</v>
      </c>
      <c r="E3" s="772"/>
      <c r="F3" s="238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18" ht="17.25">
      <c r="A4" s="231"/>
      <c r="B4" s="237"/>
      <c r="C4" s="238"/>
      <c r="D4" s="238"/>
      <c r="E4" s="238"/>
      <c r="F4" s="238"/>
      <c r="G4" s="234"/>
      <c r="H4" s="234"/>
      <c r="I4" s="234"/>
      <c r="J4" s="234"/>
      <c r="K4" s="234"/>
      <c r="L4" s="234"/>
      <c r="M4" s="234"/>
      <c r="N4" s="234"/>
      <c r="O4" s="234"/>
      <c r="P4" s="233"/>
      <c r="Q4" s="239" t="s">
        <v>7</v>
      </c>
      <c r="R4" s="234"/>
    </row>
    <row r="5" spans="1:17" ht="19.5" customHeight="1">
      <c r="A5" s="231"/>
      <c r="B5" s="240"/>
      <c r="C5" s="233"/>
      <c r="D5" s="738" t="s">
        <v>151</v>
      </c>
      <c r="E5" s="738"/>
      <c r="F5" s="738" t="s">
        <v>152</v>
      </c>
      <c r="G5" s="738"/>
      <c r="H5" s="738" t="s">
        <v>152</v>
      </c>
      <c r="I5" s="738"/>
      <c r="J5" s="738" t="s">
        <v>152</v>
      </c>
      <c r="K5" s="738"/>
      <c r="L5" s="738" t="s">
        <v>152</v>
      </c>
      <c r="M5" s="738"/>
      <c r="N5" s="738" t="s">
        <v>152</v>
      </c>
      <c r="O5" s="738"/>
      <c r="P5" s="738" t="s">
        <v>153</v>
      </c>
      <c r="Q5" s="738"/>
    </row>
    <row r="6" spans="1:17" ht="19.5" customHeight="1" thickBot="1">
      <c r="A6" s="231"/>
      <c r="B6" s="755"/>
      <c r="C6" s="756"/>
      <c r="D6" s="739" t="s">
        <v>308</v>
      </c>
      <c r="E6" s="740"/>
      <c r="F6" s="740" t="s">
        <v>308</v>
      </c>
      <c r="G6" s="740"/>
      <c r="H6" s="740" t="s">
        <v>308</v>
      </c>
      <c r="I6" s="740"/>
      <c r="J6" s="740" t="s">
        <v>308</v>
      </c>
      <c r="K6" s="740"/>
      <c r="L6" s="740" t="s">
        <v>308</v>
      </c>
      <c r="M6" s="740"/>
      <c r="N6" s="740" t="s">
        <v>308</v>
      </c>
      <c r="O6" s="740"/>
      <c r="P6" s="740" t="s">
        <v>154</v>
      </c>
      <c r="Q6" s="740"/>
    </row>
    <row r="7" spans="1:17" ht="19.5" customHeight="1" thickBot="1">
      <c r="A7" s="231"/>
      <c r="B7" s="741" t="s">
        <v>155</v>
      </c>
      <c r="C7" s="742"/>
      <c r="D7" s="655">
        <f aca="true" t="shared" si="0" ref="D7:D26">+IF(E$7="","",E7/E$7)</f>
      </c>
      <c r="E7" s="490">
        <f>IF('１３　中期収支計画'!G9="","",'１３　中期収支計画'!G9)</f>
      </c>
      <c r="F7" s="655">
        <f aca="true" t="shared" si="1" ref="F7:F26">+IF(G$7="","",G7/G$7)</f>
      </c>
      <c r="G7" s="490">
        <f>IF('１３　中期収支計画'!I9="","",'１３　中期収支計画'!I9)</f>
      </c>
      <c r="H7" s="655">
        <f aca="true" t="shared" si="2" ref="H7:H26">+IF(I$7="","",I7/I$7)</f>
      </c>
      <c r="I7" s="490">
        <f>IF('１３　中期収支計画'!K9="","",'１３　中期収支計画'!K9)</f>
      </c>
      <c r="J7" s="655">
        <f aca="true" t="shared" si="3" ref="J7:J26">+IF(K$7="","",K7/K$7)</f>
      </c>
      <c r="K7" s="490">
        <f>IF('１３　中期収支計画'!M9="","",'１３　中期収支計画'!M9)</f>
      </c>
      <c r="L7" s="655">
        <f aca="true" t="shared" si="4" ref="L7:L26">+IF(M$7="","",M7/M$7)</f>
      </c>
      <c r="M7" s="633">
        <f>IF('１３　中期収支計画'!O9="","",'１３　中期収支計画'!O9)</f>
      </c>
      <c r="N7" s="654">
        <f aca="true" t="shared" si="5" ref="N7:N26">+IF(O$7="","",O7/O$7)</f>
      </c>
      <c r="O7" s="633">
        <f>IF('１３　中期収支計画'!Q9="","",'１３　中期収支計画'!Q9)</f>
      </c>
      <c r="P7" s="654">
        <f aca="true" t="shared" si="6" ref="P7:P26">+IF(Q$7="","",Q7/Q$7)</f>
      </c>
      <c r="Q7" s="505"/>
    </row>
    <row r="8" spans="1:17" ht="19.5" customHeight="1">
      <c r="A8" s="231"/>
      <c r="B8" s="752" t="s">
        <v>156</v>
      </c>
      <c r="C8" s="324" t="s">
        <v>157</v>
      </c>
      <c r="D8" s="653">
        <f t="shared" si="0"/>
      </c>
      <c r="E8" s="491">
        <f>IF(E$7="","",IF('１３　中期収支計画'!G10="",0,'１３　中期収支計画'!G10))</f>
      </c>
      <c r="F8" s="653">
        <f t="shared" si="1"/>
      </c>
      <c r="G8" s="491">
        <f>IF(G7="","",IF('１３　中期収支計画'!I10="",0,'１３　中期収支計画'!I10))</f>
      </c>
      <c r="H8" s="653">
        <f t="shared" si="2"/>
      </c>
      <c r="I8" s="491">
        <f>IF(I7="","",IF('１３　中期収支計画'!K10="",0,'１３　中期収支計画'!K10))</f>
      </c>
      <c r="J8" s="653">
        <f t="shared" si="3"/>
      </c>
      <c r="K8" s="491">
        <f>IF(K7="","",IF('１３　中期収支計画'!M10="",0,'１３　中期収支計画'!M10))</f>
      </c>
      <c r="L8" s="653">
        <f t="shared" si="4"/>
      </c>
      <c r="M8" s="634">
        <f>IF(M7="","",IF('１３　中期収支計画'!O10="",0,'１３　中期収支計画'!O10))</f>
      </c>
      <c r="N8" s="652">
        <f t="shared" si="5"/>
      </c>
      <c r="O8" s="634">
        <f>IF(O7="","",IF('１３　中期収支計画'!Q10="",0,'１３　中期収支計画'!Q10))</f>
      </c>
      <c r="P8" s="652">
        <f t="shared" si="6"/>
      </c>
      <c r="Q8" s="499"/>
    </row>
    <row r="9" spans="1:17" ht="19.5" customHeight="1">
      <c r="A9" s="231"/>
      <c r="B9" s="753"/>
      <c r="C9" s="325" t="s">
        <v>158</v>
      </c>
      <c r="D9" s="651">
        <f t="shared" si="0"/>
      </c>
      <c r="E9" s="492">
        <f>IF(E$7="","",IF('１３　中期収支計画'!G11="",0,'１３　中期収支計画'!G11))</f>
      </c>
      <c r="F9" s="651">
        <f t="shared" si="1"/>
      </c>
      <c r="G9" s="492">
        <f>IF(G$7="","",IF('１３　中期収支計画'!I11="",0,'１３　中期収支計画'!I11))</f>
      </c>
      <c r="H9" s="651">
        <f t="shared" si="2"/>
      </c>
      <c r="I9" s="492">
        <f>IF(I$7="","",IF('１３　中期収支計画'!K11="",0,'１３　中期収支計画'!K11))</f>
      </c>
      <c r="J9" s="651">
        <f t="shared" si="3"/>
      </c>
      <c r="K9" s="492">
        <f>IF(K$7="","",IF('１３　中期収支計画'!M11="",0,'１３　中期収支計画'!M11))</f>
      </c>
      <c r="L9" s="651">
        <f t="shared" si="4"/>
      </c>
      <c r="M9" s="635">
        <f>IF(M$7="","",IF('１３　中期収支計画'!O11="",0,'１３　中期収支計画'!O11))</f>
      </c>
      <c r="N9" s="650">
        <f t="shared" si="5"/>
      </c>
      <c r="O9" s="635">
        <f>IF(O$7="","",IF('１３　中期収支計画'!Q11="",0,'１３　中期収支計画'!Q11))</f>
      </c>
      <c r="P9" s="650">
        <f t="shared" si="6"/>
      </c>
      <c r="Q9" s="493"/>
    </row>
    <row r="10" spans="1:17" ht="19.5" customHeight="1">
      <c r="A10" s="241"/>
      <c r="B10" s="753"/>
      <c r="C10" s="325" t="s">
        <v>68</v>
      </c>
      <c r="D10" s="651">
        <f t="shared" si="0"/>
      </c>
      <c r="E10" s="492">
        <f>IF(E$7="","",IF('１３　中期収支計画'!G12="",0,'１３　中期収支計画'!G12))</f>
      </c>
      <c r="F10" s="651">
        <f t="shared" si="1"/>
      </c>
      <c r="G10" s="492">
        <f>IF(G$7="","",IF('１３　中期収支計画'!I12="",0,'１３　中期収支計画'!I12))</f>
      </c>
      <c r="H10" s="651">
        <f t="shared" si="2"/>
      </c>
      <c r="I10" s="492">
        <f>IF(I$7="","",IF('１３　中期収支計画'!K12="",0,'１３　中期収支計画'!K12))</f>
      </c>
      <c r="J10" s="651">
        <f t="shared" si="3"/>
      </c>
      <c r="K10" s="492">
        <f>IF(K$7="","",IF('１３　中期収支計画'!M12="",0,'１３　中期収支計画'!M12))</f>
      </c>
      <c r="L10" s="651">
        <f t="shared" si="4"/>
      </c>
      <c r="M10" s="635">
        <f>IF(M$7="","",IF('１３　中期収支計画'!O12="",0,'１３　中期収支計画'!O12))</f>
      </c>
      <c r="N10" s="650">
        <f t="shared" si="5"/>
      </c>
      <c r="O10" s="635">
        <f>IF(O$7="","",IF('１３　中期収支計画'!Q12="",0,'１３　中期収支計画'!Q12))</f>
      </c>
      <c r="P10" s="650">
        <f t="shared" si="6"/>
      </c>
      <c r="Q10" s="493"/>
    </row>
    <row r="11" spans="1:17" ht="19.5" customHeight="1">
      <c r="A11" s="241"/>
      <c r="B11" s="753"/>
      <c r="C11" s="326" t="s">
        <v>217</v>
      </c>
      <c r="D11" s="651">
        <f t="shared" si="0"/>
      </c>
      <c r="E11" s="493"/>
      <c r="F11" s="650">
        <f t="shared" si="1"/>
      </c>
      <c r="G11" s="493"/>
      <c r="H11" s="650">
        <f t="shared" si="2"/>
      </c>
      <c r="I11" s="493"/>
      <c r="J11" s="650">
        <f t="shared" si="3"/>
      </c>
      <c r="K11" s="493"/>
      <c r="L11" s="650">
        <f t="shared" si="4"/>
      </c>
      <c r="M11" s="493"/>
      <c r="N11" s="650">
        <f t="shared" si="5"/>
      </c>
      <c r="O11" s="493"/>
      <c r="P11" s="650">
        <f t="shared" si="6"/>
      </c>
      <c r="Q11" s="493"/>
    </row>
    <row r="12" spans="1:17" ht="19.5" customHeight="1">
      <c r="A12" s="241"/>
      <c r="B12" s="753"/>
      <c r="C12" s="326" t="s">
        <v>159</v>
      </c>
      <c r="D12" s="651">
        <f t="shared" si="0"/>
      </c>
      <c r="E12" s="491">
        <f>IF(E$7="","",IF('１３　中期収支計画'!G18="",0,'１３　中期収支計画'!G18))</f>
      </c>
      <c r="F12" s="651">
        <f t="shared" si="1"/>
      </c>
      <c r="G12" s="491">
        <f>IF(G$7="","",IF('１３　中期収支計画'!I18="",0,'１３　中期収支計画'!I18))</f>
      </c>
      <c r="H12" s="651">
        <f t="shared" si="2"/>
      </c>
      <c r="I12" s="491">
        <f>IF(I$7="","",IF('１３　中期収支計画'!K18="",0,'１３　中期収支計画'!K18))</f>
      </c>
      <c r="J12" s="651">
        <f t="shared" si="3"/>
      </c>
      <c r="K12" s="491">
        <f>IF(K$7="","",IF('１３　中期収支計画'!M18="",0,'１３　中期収支計画'!M18))</f>
      </c>
      <c r="L12" s="651">
        <f t="shared" si="4"/>
      </c>
      <c r="M12" s="635">
        <f>IF(M$7="","",IF('１３　中期収支計画'!O18="",0,'１３　中期収支計画'!O18))</f>
      </c>
      <c r="N12" s="650">
        <f t="shared" si="5"/>
      </c>
      <c r="O12" s="635">
        <f>IF(O$7="","",IF('１３　中期収支計画'!Q18="",0,'１３　中期収支計画'!Q18))</f>
      </c>
      <c r="P12" s="650">
        <f t="shared" si="6"/>
      </c>
      <c r="Q12" s="493"/>
    </row>
    <row r="13" spans="1:17" ht="19.5" customHeight="1" thickBot="1">
      <c r="A13" s="233"/>
      <c r="B13" s="754"/>
      <c r="C13" s="327" t="s">
        <v>160</v>
      </c>
      <c r="D13" s="649">
        <f t="shared" si="0"/>
      </c>
      <c r="E13" s="494">
        <f>+IF(E7="","",+E8+E9+E10+E11+E12)</f>
      </c>
      <c r="F13" s="649">
        <f t="shared" si="1"/>
      </c>
      <c r="G13" s="494">
        <f>+IF(G7="","",+G8+G9+G10+G11+G12)</f>
      </c>
      <c r="H13" s="649">
        <f t="shared" si="2"/>
      </c>
      <c r="I13" s="494">
        <f>+IF(I7="","",+I8+I9+I10+I11+I12)</f>
      </c>
      <c r="J13" s="649">
        <f t="shared" si="3"/>
      </c>
      <c r="K13" s="494">
        <f>+IF(K7="","",+K8+K9+K10+K11+K12)</f>
      </c>
      <c r="L13" s="649">
        <f t="shared" si="4"/>
      </c>
      <c r="M13" s="500">
        <f>+IF(M7="","",+M8+M9+M10+M11+M12)</f>
      </c>
      <c r="N13" s="648">
        <f t="shared" si="5"/>
      </c>
      <c r="O13" s="500">
        <f>+IF(O7="","",+O8+O9+O10+O11+O12)</f>
      </c>
      <c r="P13" s="648">
        <f t="shared" si="6"/>
      </c>
      <c r="Q13" s="500">
        <f>+IF(Q7="","",+Q8+Q9+Q10+Q11+Q12)</f>
      </c>
    </row>
    <row r="14" spans="1:17" ht="19.5" customHeight="1" thickBot="1">
      <c r="A14" s="233"/>
      <c r="B14" s="741" t="s">
        <v>161</v>
      </c>
      <c r="C14" s="742"/>
      <c r="D14" s="655">
        <f t="shared" si="0"/>
      </c>
      <c r="E14" s="495">
        <f>+IF(E7="","",+E7-E13)</f>
      </c>
      <c r="F14" s="655">
        <f t="shared" si="1"/>
      </c>
      <c r="G14" s="495">
        <f>+IF(G7="","",+G7-G13)</f>
      </c>
      <c r="H14" s="655">
        <f t="shared" si="2"/>
      </c>
      <c r="I14" s="495">
        <f>+IF(I7="","",+I7-I13)</f>
      </c>
      <c r="J14" s="655">
        <f t="shared" si="3"/>
      </c>
      <c r="K14" s="495">
        <f>+IF(K7="","",+K7-K13)</f>
      </c>
      <c r="L14" s="655">
        <f t="shared" si="4"/>
      </c>
      <c r="M14" s="501">
        <f>+IF(M7="","",+M7-M13)</f>
      </c>
      <c r="N14" s="654">
        <f t="shared" si="5"/>
      </c>
      <c r="O14" s="501">
        <f>+IF(O7="","",+O7-O13)</f>
      </c>
      <c r="P14" s="654">
        <f t="shared" si="6"/>
      </c>
      <c r="Q14" s="506">
        <f>+IF(Q7="","",+Q7-Q13)</f>
      </c>
    </row>
    <row r="15" spans="1:17" ht="19.5" customHeight="1">
      <c r="A15" s="233"/>
      <c r="B15" s="752" t="s">
        <v>162</v>
      </c>
      <c r="C15" s="328" t="s">
        <v>163</v>
      </c>
      <c r="D15" s="653">
        <f t="shared" si="0"/>
      </c>
      <c r="E15" s="491">
        <f>IF(E$7="","",IF('１３　中期収支計画'!G13="",0,'１３　中期収支計画'!G13))</f>
      </c>
      <c r="F15" s="653">
        <f t="shared" si="1"/>
      </c>
      <c r="G15" s="491">
        <f>IF(G$7="","",IF('１３　中期収支計画'!I13="",0,'１３　中期収支計画'!I13))</f>
      </c>
      <c r="H15" s="653">
        <f t="shared" si="2"/>
      </c>
      <c r="I15" s="491">
        <f>IF(I$7="","",IF('１３　中期収支計画'!K13="",0,'１３　中期収支計画'!K13))</f>
      </c>
      <c r="J15" s="653">
        <f t="shared" si="3"/>
      </c>
      <c r="K15" s="491">
        <f>IF(K$7="","",IF('１３　中期収支計画'!M13="",0,'１３　中期収支計画'!M13))</f>
      </c>
      <c r="L15" s="653">
        <f t="shared" si="4"/>
      </c>
      <c r="M15" s="634">
        <f>IF(M$7="","",IF('１３　中期収支計画'!O13="",0,'１３　中期収支計画'!O13))</f>
      </c>
      <c r="N15" s="652">
        <f t="shared" si="5"/>
      </c>
      <c r="O15" s="634">
        <f>IF(O$7="","",IF('１３　中期収支計画'!Q13="",0,'１３　中期収支計画'!Q13))</f>
      </c>
      <c r="P15" s="652">
        <f t="shared" si="6"/>
      </c>
      <c r="Q15" s="499"/>
    </row>
    <row r="16" spans="1:17" ht="19.5" customHeight="1">
      <c r="A16" s="233"/>
      <c r="B16" s="753"/>
      <c r="C16" s="462"/>
      <c r="D16" s="651">
        <f t="shared" si="0"/>
      </c>
      <c r="E16" s="493"/>
      <c r="F16" s="650">
        <f t="shared" si="1"/>
      </c>
      <c r="G16" s="493"/>
      <c r="H16" s="650">
        <f t="shared" si="2"/>
      </c>
      <c r="I16" s="493"/>
      <c r="J16" s="650">
        <f t="shared" si="3"/>
      </c>
      <c r="K16" s="493"/>
      <c r="L16" s="650">
        <f t="shared" si="4"/>
      </c>
      <c r="M16" s="493"/>
      <c r="N16" s="650">
        <f t="shared" si="5"/>
      </c>
      <c r="O16" s="493"/>
      <c r="P16" s="650">
        <f t="shared" si="6"/>
      </c>
      <c r="Q16" s="493"/>
    </row>
    <row r="17" spans="1:17" ht="19.5" customHeight="1">
      <c r="A17" s="233"/>
      <c r="B17" s="753"/>
      <c r="C17" s="326" t="s">
        <v>164</v>
      </c>
      <c r="D17" s="651">
        <f t="shared" si="0"/>
      </c>
      <c r="E17" s="493"/>
      <c r="F17" s="650">
        <f t="shared" si="1"/>
      </c>
      <c r="G17" s="493"/>
      <c r="H17" s="650">
        <f t="shared" si="2"/>
      </c>
      <c r="I17" s="493"/>
      <c r="J17" s="650">
        <f t="shared" si="3"/>
      </c>
      <c r="K17" s="493"/>
      <c r="L17" s="650">
        <f t="shared" si="4"/>
      </c>
      <c r="M17" s="493"/>
      <c r="N17" s="650">
        <f t="shared" si="5"/>
      </c>
      <c r="O17" s="493"/>
      <c r="P17" s="650">
        <f t="shared" si="6"/>
      </c>
      <c r="Q17" s="493"/>
    </row>
    <row r="18" spans="1:17" ht="19.5" customHeight="1">
      <c r="A18" s="233"/>
      <c r="B18" s="753"/>
      <c r="C18" s="326" t="s">
        <v>165</v>
      </c>
      <c r="D18" s="651">
        <f t="shared" si="0"/>
      </c>
      <c r="E18" s="492">
        <f>IF(E$7="","",IF('１３　中期収支計画'!G22="",0,'１３　中期収支計画'!G22))</f>
      </c>
      <c r="F18" s="651">
        <f t="shared" si="1"/>
      </c>
      <c r="G18" s="492">
        <f>IF(G$7="","",IF('１３　中期収支計画'!I22="",0,'１３　中期収支計画'!I22))</f>
      </c>
      <c r="H18" s="651">
        <f t="shared" si="2"/>
      </c>
      <c r="I18" s="492">
        <f>IF(I$7="","",IF('１３　中期収支計画'!K22="",0,'１３　中期収支計画'!K22))</f>
      </c>
      <c r="J18" s="651">
        <f t="shared" si="3"/>
      </c>
      <c r="K18" s="492">
        <f>IF(K$7="","",IF('１３　中期収支計画'!M22="",0,'１３　中期収支計画'!M22))</f>
      </c>
      <c r="L18" s="651">
        <f t="shared" si="4"/>
      </c>
      <c r="M18" s="635">
        <f>IF(M$7="","",IF('１３　中期収支計画'!O22="",0,'１３　中期収支計画'!O22))</f>
      </c>
      <c r="N18" s="650">
        <f t="shared" si="5"/>
      </c>
      <c r="O18" s="635">
        <f>IF(O$7="","",IF('１３　中期収支計画'!Q22="",0,'１３　中期収支計画'!Q22))</f>
      </c>
      <c r="P18" s="650">
        <f t="shared" si="6"/>
      </c>
      <c r="Q18" s="493"/>
    </row>
    <row r="19" spans="1:17" ht="19.5" customHeight="1">
      <c r="A19" s="233"/>
      <c r="B19" s="753"/>
      <c r="C19" s="462"/>
      <c r="D19" s="651">
        <f t="shared" si="0"/>
      </c>
      <c r="E19" s="493"/>
      <c r="F19" s="650">
        <f t="shared" si="1"/>
      </c>
      <c r="G19" s="493"/>
      <c r="H19" s="650">
        <f t="shared" si="2"/>
      </c>
      <c r="I19" s="493"/>
      <c r="J19" s="650">
        <f t="shared" si="3"/>
      </c>
      <c r="K19" s="493"/>
      <c r="L19" s="650">
        <f t="shared" si="4"/>
      </c>
      <c r="M19" s="493"/>
      <c r="N19" s="650">
        <f t="shared" si="5"/>
      </c>
      <c r="O19" s="493"/>
      <c r="P19" s="650">
        <f t="shared" si="6"/>
      </c>
      <c r="Q19" s="493"/>
    </row>
    <row r="20" spans="1:17" ht="19.5" customHeight="1">
      <c r="A20" s="233"/>
      <c r="B20" s="753"/>
      <c r="C20" s="326" t="s">
        <v>166</v>
      </c>
      <c r="D20" s="651">
        <f t="shared" si="0"/>
      </c>
      <c r="E20" s="493"/>
      <c r="F20" s="650">
        <f t="shared" si="1"/>
      </c>
      <c r="G20" s="493"/>
      <c r="H20" s="650">
        <f t="shared" si="2"/>
      </c>
      <c r="I20" s="493"/>
      <c r="J20" s="650">
        <f t="shared" si="3"/>
      </c>
      <c r="K20" s="493"/>
      <c r="L20" s="650">
        <f t="shared" si="4"/>
      </c>
      <c r="M20" s="493"/>
      <c r="N20" s="650">
        <f t="shared" si="5"/>
      </c>
      <c r="O20" s="493"/>
      <c r="P20" s="650">
        <f t="shared" si="6"/>
      </c>
      <c r="Q20" s="493"/>
    </row>
    <row r="21" spans="1:17" ht="19.5" customHeight="1">
      <c r="A21" s="233"/>
      <c r="B21" s="753"/>
      <c r="C21" s="325" t="s">
        <v>66</v>
      </c>
      <c r="D21" s="651">
        <f t="shared" si="0"/>
      </c>
      <c r="E21" s="492">
        <f>IF(E$7="","",IF('１３　中期収支計画'!G36="",0,'１３　中期収支計画'!G36))</f>
      </c>
      <c r="F21" s="651">
        <f t="shared" si="1"/>
      </c>
      <c r="G21" s="492">
        <f>IF(G$7="","",IF('１３　中期収支計画'!I36="",0,'１３　中期収支計画'!I36))</f>
      </c>
      <c r="H21" s="651">
        <f t="shared" si="2"/>
      </c>
      <c r="I21" s="492">
        <f>IF(I$7="","",IF('１３　中期収支計画'!K36="",0,'１３　中期収支計画'!K36))</f>
      </c>
      <c r="J21" s="651">
        <f t="shared" si="3"/>
      </c>
      <c r="K21" s="492">
        <f>IF(K$7="","",IF('１３　中期収支計画'!M36="",0,'１３　中期収支計画'!M36))</f>
      </c>
      <c r="L21" s="651">
        <f t="shared" si="4"/>
      </c>
      <c r="M21" s="635">
        <f>IF(M$7="","",IF('１３　中期収支計画'!O36="",0,'１３　中期収支計画'!O36))</f>
      </c>
      <c r="N21" s="650">
        <f t="shared" si="5"/>
      </c>
      <c r="O21" s="635">
        <f>IF(O$7="","",IF('１３　中期収支計画'!Q36="",0,'１３　中期収支計画'!Q36))</f>
      </c>
      <c r="P21" s="650">
        <f t="shared" si="6"/>
      </c>
      <c r="Q21" s="493"/>
    </row>
    <row r="22" spans="1:17" ht="19.5" customHeight="1">
      <c r="A22" s="233"/>
      <c r="B22" s="753"/>
      <c r="C22" s="326" t="s">
        <v>167</v>
      </c>
      <c r="D22" s="651">
        <f t="shared" si="0"/>
      </c>
      <c r="E22" s="492">
        <f>IF(E$7="","",IF('１３　中期収支計画'!G29="",0,'１３　中期収支計画'!G29))</f>
      </c>
      <c r="F22" s="651">
        <f t="shared" si="1"/>
      </c>
      <c r="G22" s="492">
        <f>IF(G$7="","",IF('１３　中期収支計画'!I29="",0,'１３　中期収支計画'!I29))</f>
      </c>
      <c r="H22" s="651">
        <f t="shared" si="2"/>
      </c>
      <c r="I22" s="492">
        <f>IF(I$7="","",IF('１３　中期収支計画'!K29="",0,'１３　中期収支計画'!K29))</f>
      </c>
      <c r="J22" s="651">
        <f t="shared" si="3"/>
      </c>
      <c r="K22" s="492">
        <f>IF(K$7="","",IF('１３　中期収支計画'!M29="",0,'１３　中期収支計画'!M29))</f>
      </c>
      <c r="L22" s="651">
        <f t="shared" si="4"/>
      </c>
      <c r="M22" s="635">
        <f>IF(M$7="","",IF('１３　中期収支計画'!O29="",0,'１３　中期収支計画'!O29))</f>
      </c>
      <c r="N22" s="650">
        <f t="shared" si="5"/>
      </c>
      <c r="O22" s="635">
        <f>IF(O$7="","",IF('１３　中期収支計画'!Q29="",0,'１３　中期収支計画'!Q29))</f>
      </c>
      <c r="P22" s="650">
        <f t="shared" si="6"/>
      </c>
      <c r="Q22" s="493"/>
    </row>
    <row r="23" spans="1:17" ht="19.5" customHeight="1">
      <c r="A23" s="233"/>
      <c r="B23" s="753"/>
      <c r="C23" s="326" t="s">
        <v>255</v>
      </c>
      <c r="D23" s="651">
        <f t="shared" si="0"/>
      </c>
      <c r="E23" s="492">
        <f>IF(E$7="","",IF('１３　中期収支計画'!G30="",0,'１３　中期収支計画'!G30))</f>
      </c>
      <c r="F23" s="651">
        <f t="shared" si="1"/>
      </c>
      <c r="G23" s="492">
        <f>IF(G$7="","",IF('１３　中期収支計画'!I30="",0,'１３　中期収支計画'!I30))</f>
      </c>
      <c r="H23" s="651">
        <f t="shared" si="2"/>
      </c>
      <c r="I23" s="492">
        <f>IF(I$7="","",IF('１３　中期収支計画'!K30="",0,'１３　中期収支計画'!K30))</f>
      </c>
      <c r="J23" s="651">
        <f t="shared" si="3"/>
      </c>
      <c r="K23" s="492">
        <f>IF(K$7="","",IF('１３　中期収支計画'!M30="",0,'１３　中期収支計画'!M30))</f>
      </c>
      <c r="L23" s="651">
        <f t="shared" si="4"/>
      </c>
      <c r="M23" s="635">
        <f>IF(M$7="","",IF('１３　中期収支計画'!O30="",0,'１３　中期収支計画'!O30))</f>
      </c>
      <c r="N23" s="650">
        <f t="shared" si="5"/>
      </c>
      <c r="O23" s="635">
        <f>IF(O$7="","",IF('１３　中期収支計画'!Q30="",0,'１３　中期収支計画'!Q30))</f>
      </c>
      <c r="P23" s="650">
        <f t="shared" si="6"/>
      </c>
      <c r="Q23" s="493"/>
    </row>
    <row r="24" spans="1:17" s="242" customFormat="1" ht="19.5" customHeight="1" thickBot="1">
      <c r="A24" s="232"/>
      <c r="B24" s="754"/>
      <c r="C24" s="329" t="s">
        <v>168</v>
      </c>
      <c r="D24" s="649">
        <f t="shared" si="0"/>
      </c>
      <c r="E24" s="494">
        <f>+IF(E7="","",+E15+E16+E17+E18+E19+E20+E21+E22-E23)</f>
      </c>
      <c r="F24" s="649">
        <f t="shared" si="1"/>
      </c>
      <c r="G24" s="496">
        <f>+IF(G7="","",+G15+G16+G17+G18+G19+G20+G21+G22-G23)</f>
      </c>
      <c r="H24" s="649">
        <f t="shared" si="2"/>
      </c>
      <c r="I24" s="496">
        <f>+IF(I7="","",+I15+I16+I17+I18+I19+I20+I21+I22-I23)</f>
      </c>
      <c r="J24" s="649">
        <f t="shared" si="3"/>
      </c>
      <c r="K24" s="496">
        <f>+IF(K7="","",+K15+K16+K17+K18+K19+K20+K21+K22-K23)</f>
      </c>
      <c r="L24" s="649">
        <f t="shared" si="4"/>
      </c>
      <c r="M24" s="502">
        <f>+IF(M7="","",+M15+M16+M17+M18+M19+M20+M21+M22-M23)</f>
      </c>
      <c r="N24" s="648">
        <f t="shared" si="5"/>
      </c>
      <c r="O24" s="502">
        <f>+IF(O7="","",+O15+O16+O17+O18+O19+O20+O21+O22-O23)</f>
      </c>
      <c r="P24" s="648">
        <f t="shared" si="6"/>
      </c>
      <c r="Q24" s="502">
        <f>+IF(Q7="","",+Q15+Q16+Q17+Q18+Q19+Q20+Q21+Q22-Q23)</f>
      </c>
    </row>
    <row r="25" spans="1:17" ht="19.5" customHeight="1">
      <c r="A25" s="243"/>
      <c r="B25" s="757" t="s">
        <v>18</v>
      </c>
      <c r="C25" s="758"/>
      <c r="D25" s="647">
        <f t="shared" si="0"/>
      </c>
      <c r="E25" s="497">
        <f>+IF(E7="","",+E14-E24)</f>
      </c>
      <c r="F25" s="647">
        <f t="shared" si="1"/>
      </c>
      <c r="G25" s="497">
        <f>+IF(G7="","",+G14-G24)</f>
      </c>
      <c r="H25" s="647">
        <f t="shared" si="2"/>
      </c>
      <c r="I25" s="497">
        <f>+IF(I7="","",+I14-I24)</f>
      </c>
      <c r="J25" s="647">
        <f t="shared" si="3"/>
      </c>
      <c r="K25" s="497">
        <f>+IF(K7="","",+K14-K24)</f>
      </c>
      <c r="L25" s="647">
        <f t="shared" si="4"/>
      </c>
      <c r="M25" s="503">
        <f>+IF(M7="","",+M14-M24)</f>
      </c>
      <c r="N25" s="646">
        <f t="shared" si="5"/>
      </c>
      <c r="O25" s="503">
        <f>+IF(O7="","",+O14-O24)</f>
      </c>
      <c r="P25" s="646">
        <f t="shared" si="6"/>
      </c>
      <c r="Q25" s="507">
        <f>+IF(Q7="","",+Q14-Q24)</f>
      </c>
    </row>
    <row r="26" spans="1:17" ht="19.5" customHeight="1" thickBot="1">
      <c r="A26" s="243"/>
      <c r="B26" s="747" t="s">
        <v>26</v>
      </c>
      <c r="C26" s="748"/>
      <c r="D26" s="645">
        <f t="shared" si="0"/>
      </c>
      <c r="E26" s="498">
        <f>+IF(E7="","",+E25+E21)</f>
      </c>
      <c r="F26" s="645">
        <f t="shared" si="1"/>
      </c>
      <c r="G26" s="498">
        <f>+IF(G7="","",+G25+G21)</f>
      </c>
      <c r="H26" s="645">
        <f t="shared" si="2"/>
      </c>
      <c r="I26" s="498">
        <f>+IF(I7="","",+I25+I21)</f>
      </c>
      <c r="J26" s="645">
        <f t="shared" si="3"/>
      </c>
      <c r="K26" s="498">
        <f>+IF(K7="","",+K25+K21)</f>
      </c>
      <c r="L26" s="645">
        <f t="shared" si="4"/>
      </c>
      <c r="M26" s="504">
        <f>+IF(M7="","",+M25+M21)</f>
      </c>
      <c r="N26" s="644">
        <f t="shared" si="5"/>
      </c>
      <c r="O26" s="504">
        <f>+IF(O7="","",+O25+O21)</f>
      </c>
      <c r="P26" s="644">
        <f t="shared" si="6"/>
      </c>
      <c r="Q26" s="508">
        <f>+IF(Q7="","",+Q25+Q21)</f>
      </c>
    </row>
    <row r="27" spans="2:17" ht="19.5" customHeight="1">
      <c r="B27" s="745" t="s">
        <v>169</v>
      </c>
      <c r="C27" s="324" t="s">
        <v>170</v>
      </c>
      <c r="D27" s="759">
        <f>IF(' １５　中期財政計画'!D33="","",' １５　中期財政計画'!D33)</f>
      </c>
      <c r="E27" s="759"/>
      <c r="F27" s="759">
        <f>IF(' １５　中期財政計画'!F33="","",' １５　中期財政計画'!F33)</f>
      </c>
      <c r="G27" s="759"/>
      <c r="H27" s="759">
        <f>IF(' １５　中期財政計画'!H33="","",' １５　中期財政計画'!H33)</f>
      </c>
      <c r="I27" s="759"/>
      <c r="J27" s="759">
        <f>IF(' １５　中期財政計画'!J33="","",' １５　中期財政計画'!J33)</f>
      </c>
      <c r="K27" s="759"/>
      <c r="L27" s="750">
        <f>IF(' １５　中期財政計画'!L33="","",' １５　中期財政計画'!L33)</f>
      </c>
      <c r="M27" s="750"/>
      <c r="N27" s="773">
        <f>IF(' １５　中期財政計画'!N33="","",' １５　中期財政計画'!N33)</f>
      </c>
      <c r="O27" s="773"/>
      <c r="P27" s="749"/>
      <c r="Q27" s="749"/>
    </row>
    <row r="28" spans="2:17" ht="19.5" customHeight="1" thickBot="1">
      <c r="B28" s="746"/>
      <c r="C28" s="330" t="s">
        <v>23</v>
      </c>
      <c r="D28" s="764">
        <f>IF(' １５　中期財政計画'!D30="","",' １５　中期財政計画'!D30)</f>
      </c>
      <c r="E28" s="764"/>
      <c r="F28" s="764">
        <f>IF(' １５　中期財政計画'!F30="","",' １５　中期財政計画'!F30)</f>
      </c>
      <c r="G28" s="764"/>
      <c r="H28" s="764">
        <f>IF(' １５　中期財政計画'!H30="","",' １５　中期財政計画'!H30)</f>
      </c>
      <c r="I28" s="764"/>
      <c r="J28" s="765">
        <f>IF(' １５　中期財政計画'!J30="","",' １５　中期財政計画'!J30)</f>
      </c>
      <c r="K28" s="765"/>
      <c r="L28" s="767">
        <f>IF(' １５　中期財政計画'!L30="","",' １５　中期財政計画'!L30)</f>
      </c>
      <c r="M28" s="767"/>
      <c r="N28" s="768">
        <f>IF(' １５　中期財政計画'!N30="","",' １５　中期財政計画'!N30)</f>
      </c>
      <c r="O28" s="768"/>
      <c r="P28" s="766"/>
      <c r="Q28" s="766"/>
    </row>
    <row r="29" spans="2:17" ht="19.5" customHeight="1" thickBot="1">
      <c r="B29" s="741" t="s">
        <v>171</v>
      </c>
      <c r="C29" s="742"/>
      <c r="D29" s="763">
        <f>+IF(E7="","",+D27/E26)</f>
      </c>
      <c r="E29" s="763">
        <f>+IF(E11="","",+E28+E24)</f>
      </c>
      <c r="F29" s="763">
        <f>+IF(G7="","",+F27/G26)</f>
      </c>
      <c r="G29" s="763">
        <f>+IF(G11="","",+G28+G24)</f>
      </c>
      <c r="H29" s="763">
        <f>+IF(I7="","",+H27/I26)</f>
      </c>
      <c r="I29" s="763">
        <f>+IF(I11="","",+I28+I24)</f>
      </c>
      <c r="J29" s="763">
        <f>+IF(K7="","",+J27/K26)</f>
      </c>
      <c r="K29" s="763">
        <f>+IF(K11="","",+K28+K24)</f>
      </c>
      <c r="L29" s="769">
        <f>+IF(M7="","",+L27/M26)</f>
      </c>
      <c r="M29" s="769">
        <f>+IF(M11="","",+M28+M24)</f>
      </c>
      <c r="N29" s="769">
        <f>+IF(O7="","",+N27/O26)</f>
      </c>
      <c r="O29" s="769">
        <f>+IF(O11="","",+O28+O24)</f>
      </c>
      <c r="P29" s="769">
        <f>+IF(Q7="","",+P27/Q26)</f>
      </c>
      <c r="Q29" s="770">
        <f>+IF(Q11="","",+Q28+Q24)</f>
      </c>
    </row>
    <row r="30" spans="1:19" ht="7.5" customHeight="1">
      <c r="A30" s="243"/>
      <c r="B30" s="322"/>
      <c r="C30" s="322"/>
      <c r="D30" s="760"/>
      <c r="E30" s="760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323"/>
      <c r="R30" s="243"/>
      <c r="S30" s="243"/>
    </row>
    <row r="31" spans="2:17" ht="19.5" customHeight="1">
      <c r="B31" s="244"/>
      <c r="C31" s="245" t="s">
        <v>172</v>
      </c>
      <c r="D31" s="761">
        <f>IF('１３　中期収支計画'!G38="","",'１３　中期収支計画'!G38)</f>
      </c>
      <c r="E31" s="762"/>
      <c r="F31" s="761">
        <f>IF('１３　中期収支計画'!I38="","",'１３　中期収支計画'!I38)</f>
      </c>
      <c r="G31" s="762"/>
      <c r="H31" s="761">
        <f>IF('１３　中期収支計画'!K38="","",'１３　中期収支計画'!K38)</f>
      </c>
      <c r="I31" s="762"/>
      <c r="J31" s="761">
        <f>IF('１３　中期収支計画'!M38="","",'１３　中期収支計画'!M38)</f>
      </c>
      <c r="K31" s="762"/>
      <c r="L31" s="779">
        <f>IF('１３　中期収支計画'!O38="","",'１３　中期収支計画'!O38)</f>
      </c>
      <c r="M31" s="779"/>
      <c r="N31" s="779">
        <f>IF('１３　中期収支計画'!Q38="","",'１３　中期収支計画'!Q38)</f>
      </c>
      <c r="O31" s="779"/>
      <c r="P31" s="751"/>
      <c r="Q31" s="751"/>
    </row>
    <row r="32" spans="2:17" ht="19.5" customHeight="1">
      <c r="B32" s="743" t="s">
        <v>196</v>
      </c>
      <c r="C32" s="744"/>
      <c r="D32" s="776">
        <f>+IF(D31="","",+E7/D31)</f>
      </c>
      <c r="E32" s="777">
        <f>+IF(E14="","",+E31+E27)</f>
      </c>
      <c r="F32" s="776">
        <f>+IF(F31="","",+G7/F31)</f>
      </c>
      <c r="G32" s="777">
        <f>+IF(G14="","",+G31+G27)</f>
      </c>
      <c r="H32" s="776">
        <f>+IF(H31="","",+I7/H31)</f>
      </c>
      <c r="I32" s="777">
        <f>+IF(I14="","",+I31+I27)</f>
      </c>
      <c r="J32" s="776">
        <f>+IF(J31="","",+K7/J31)</f>
      </c>
      <c r="K32" s="777">
        <f>+IF(K14="","",+K31+K27)</f>
      </c>
      <c r="L32" s="774">
        <f>+IF(L31="","",+M7/L31)</f>
      </c>
      <c r="M32" s="778">
        <f>+IF(M14="","",+M31+M27)</f>
      </c>
      <c r="N32" s="774">
        <f>+IF(N31="","",+O7/N31)</f>
      </c>
      <c r="O32" s="778">
        <f>+IF(O14="","",+O31+O27)</f>
      </c>
      <c r="P32" s="774">
        <f>+IF(P31="","",+Q7/P31)</f>
      </c>
      <c r="Q32" s="775">
        <f>+IF(Q14="","",+Q31+Q27)</f>
      </c>
    </row>
    <row r="37" spans="2:14" ht="13.5">
      <c r="B37" s="24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</row>
    <row r="38" spans="2:14" ht="13.5" customHeight="1">
      <c r="B38" s="248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</row>
    <row r="50" spans="2:8" ht="13.5">
      <c r="B50" s="232"/>
      <c r="C50" s="233"/>
      <c r="D50" s="233"/>
      <c r="E50" s="233"/>
      <c r="F50" s="233"/>
      <c r="G50" s="233"/>
      <c r="H50" s="233"/>
    </row>
    <row r="51" spans="2:17" ht="13.5">
      <c r="B51" s="643"/>
      <c r="C51" s="233"/>
      <c r="D51" s="233"/>
      <c r="E51" s="640"/>
      <c r="F51" s="233"/>
      <c r="G51" s="640"/>
      <c r="H51" s="233"/>
      <c r="I51" s="640"/>
      <c r="J51" s="640"/>
      <c r="K51" s="640"/>
      <c r="L51" s="640"/>
      <c r="M51" s="640"/>
      <c r="N51" s="640"/>
      <c r="O51" s="640"/>
      <c r="P51" s="640"/>
      <c r="Q51" s="640"/>
    </row>
    <row r="52" spans="2:17" ht="13.5">
      <c r="B52" s="643"/>
      <c r="C52" s="233"/>
      <c r="D52" s="233"/>
      <c r="E52" s="640"/>
      <c r="F52" s="233"/>
      <c r="G52" s="640"/>
      <c r="H52" s="233"/>
      <c r="I52" s="640"/>
      <c r="J52" s="640"/>
      <c r="K52" s="640"/>
      <c r="L52" s="640"/>
      <c r="M52" s="640"/>
      <c r="N52" s="640"/>
      <c r="O52" s="640"/>
      <c r="P52" s="640"/>
      <c r="Q52" s="640"/>
    </row>
    <row r="53" spans="2:17" ht="13.5">
      <c r="B53" s="249"/>
      <c r="C53" s="250"/>
      <c r="D53" s="250"/>
      <c r="E53" s="640"/>
      <c r="F53" s="233"/>
      <c r="G53" s="640"/>
      <c r="H53" s="233"/>
      <c r="I53" s="640"/>
      <c r="J53" s="640"/>
      <c r="K53" s="640"/>
      <c r="L53" s="640"/>
      <c r="M53" s="640"/>
      <c r="N53" s="640"/>
      <c r="O53" s="640"/>
      <c r="P53" s="640"/>
      <c r="Q53" s="640"/>
    </row>
    <row r="54" spans="2:17" ht="13.5">
      <c r="B54" s="251"/>
      <c r="C54" s="252"/>
      <c r="D54" s="252"/>
      <c r="E54" s="640"/>
      <c r="F54" s="233"/>
      <c r="G54" s="640"/>
      <c r="H54" s="233"/>
      <c r="I54" s="640"/>
      <c r="J54" s="640"/>
      <c r="K54" s="640"/>
      <c r="L54" s="640"/>
      <c r="M54" s="640"/>
      <c r="N54" s="640"/>
      <c r="O54" s="640"/>
      <c r="P54" s="640"/>
      <c r="Q54" s="640"/>
    </row>
    <row r="55" spans="2:17" ht="13.5">
      <c r="B55" s="249"/>
      <c r="C55" s="250"/>
      <c r="D55" s="250"/>
      <c r="E55" s="640"/>
      <c r="F55" s="233"/>
      <c r="G55" s="640"/>
      <c r="H55" s="233"/>
      <c r="I55" s="640"/>
      <c r="J55" s="640"/>
      <c r="K55" s="640"/>
      <c r="L55" s="640"/>
      <c r="M55" s="640"/>
      <c r="N55" s="640"/>
      <c r="O55" s="640"/>
      <c r="P55" s="640"/>
      <c r="Q55" s="640"/>
    </row>
    <row r="56" spans="2:17" ht="14.25">
      <c r="B56" s="253"/>
      <c r="C56" s="231"/>
      <c r="D56" s="231"/>
      <c r="E56" s="642"/>
      <c r="F56" s="233"/>
      <c r="G56" s="642"/>
      <c r="H56" s="233"/>
      <c r="I56" s="642"/>
      <c r="J56" s="640"/>
      <c r="K56" s="642"/>
      <c r="L56" s="640"/>
      <c r="M56" s="642"/>
      <c r="N56" s="640"/>
      <c r="O56" s="642"/>
      <c r="P56" s="640"/>
      <c r="Q56" s="642"/>
    </row>
    <row r="57" spans="2:17" ht="14.25">
      <c r="B57" s="253"/>
      <c r="C57" s="231"/>
      <c r="D57" s="231"/>
      <c r="E57" s="642"/>
      <c r="F57" s="233"/>
      <c r="G57" s="642"/>
      <c r="H57" s="233"/>
      <c r="I57" s="642"/>
      <c r="J57" s="640"/>
      <c r="K57" s="642"/>
      <c r="L57" s="640"/>
      <c r="M57" s="642"/>
      <c r="N57" s="640"/>
      <c r="O57" s="642"/>
      <c r="P57" s="640"/>
      <c r="Q57" s="642"/>
    </row>
    <row r="58" spans="2:17" ht="13.5">
      <c r="B58" s="254"/>
      <c r="C58" s="255"/>
      <c r="D58" s="255"/>
      <c r="E58" s="642"/>
      <c r="F58" s="233"/>
      <c r="G58" s="642"/>
      <c r="H58" s="233"/>
      <c r="I58" s="642"/>
      <c r="J58" s="640"/>
      <c r="K58" s="642"/>
      <c r="L58" s="640"/>
      <c r="M58" s="642"/>
      <c r="N58" s="640"/>
      <c r="O58" s="642"/>
      <c r="P58" s="640"/>
      <c r="Q58" s="642"/>
    </row>
    <row r="59" spans="2:17" ht="13.5">
      <c r="B59" s="254"/>
      <c r="C59" s="255"/>
      <c r="D59" s="255"/>
      <c r="E59" s="642"/>
      <c r="F59" s="233"/>
      <c r="G59" s="642"/>
      <c r="H59" s="233"/>
      <c r="I59" s="642"/>
      <c r="J59" s="640"/>
      <c r="K59" s="642"/>
      <c r="L59" s="640"/>
      <c r="M59" s="642"/>
      <c r="N59" s="640"/>
      <c r="O59" s="642"/>
      <c r="P59" s="640"/>
      <c r="Q59" s="642"/>
    </row>
    <row r="60" spans="2:17" ht="13.5">
      <c r="B60" s="254"/>
      <c r="C60" s="255"/>
      <c r="D60" s="255"/>
      <c r="E60" s="642"/>
      <c r="F60" s="233"/>
      <c r="G60" s="642"/>
      <c r="H60" s="233"/>
      <c r="I60" s="642"/>
      <c r="J60" s="640"/>
      <c r="K60" s="642"/>
      <c r="L60" s="640"/>
      <c r="M60" s="642"/>
      <c r="N60" s="640"/>
      <c r="O60" s="642"/>
      <c r="P60" s="640"/>
      <c r="Q60" s="642"/>
    </row>
    <row r="61" spans="2:17" ht="13.5">
      <c r="B61" s="256"/>
      <c r="C61" s="231"/>
      <c r="D61" s="231"/>
      <c r="E61" s="641"/>
      <c r="F61" s="243"/>
      <c r="G61" s="641"/>
      <c r="H61" s="243"/>
      <c r="I61" s="641"/>
      <c r="J61" s="640"/>
      <c r="K61" s="641"/>
      <c r="L61" s="640"/>
      <c r="M61" s="641"/>
      <c r="N61" s="640"/>
      <c r="O61" s="641"/>
      <c r="P61" s="640"/>
      <c r="Q61" s="641"/>
    </row>
    <row r="62" spans="10:16" ht="13.5">
      <c r="J62" s="640"/>
      <c r="L62" s="640"/>
      <c r="N62" s="640"/>
      <c r="P62" s="640"/>
    </row>
    <row r="63" spans="9:17" ht="13.5">
      <c r="I63" s="640"/>
      <c r="J63" s="640"/>
      <c r="K63" s="640"/>
      <c r="L63" s="640"/>
      <c r="M63" s="640"/>
      <c r="N63" s="640"/>
      <c r="O63" s="640"/>
      <c r="P63" s="640"/>
      <c r="Q63" s="640"/>
    </row>
    <row r="64" spans="9:17" ht="13.5">
      <c r="I64" s="640"/>
      <c r="J64" s="640"/>
      <c r="K64" s="640"/>
      <c r="L64" s="640"/>
      <c r="M64" s="640"/>
      <c r="N64" s="640"/>
      <c r="O64" s="640"/>
      <c r="P64" s="640"/>
      <c r="Q64" s="640"/>
    </row>
    <row r="65" spans="9:17" ht="13.5">
      <c r="I65" s="640"/>
      <c r="J65" s="640"/>
      <c r="K65" s="640"/>
      <c r="L65" s="640"/>
      <c r="M65" s="640"/>
      <c r="N65" s="640"/>
      <c r="O65" s="640"/>
      <c r="P65" s="640"/>
      <c r="Q65" s="640"/>
    </row>
    <row r="66" spans="9:17" ht="13.5">
      <c r="I66" s="640"/>
      <c r="J66" s="640"/>
      <c r="K66" s="640"/>
      <c r="L66" s="640"/>
      <c r="M66" s="640"/>
      <c r="N66" s="640"/>
      <c r="O66" s="640"/>
      <c r="P66" s="640"/>
      <c r="Q66" s="640"/>
    </row>
    <row r="67" spans="9:17" ht="13.5">
      <c r="I67" s="640"/>
      <c r="J67" s="640"/>
      <c r="K67" s="640"/>
      <c r="L67" s="640"/>
      <c r="M67" s="640"/>
      <c r="N67" s="640"/>
      <c r="O67" s="640"/>
      <c r="P67" s="640"/>
      <c r="Q67" s="640"/>
    </row>
    <row r="68" spans="9:17" ht="13.5">
      <c r="I68" s="640"/>
      <c r="J68" s="640"/>
      <c r="K68" s="640"/>
      <c r="L68" s="640"/>
      <c r="M68" s="640"/>
      <c r="N68" s="640"/>
      <c r="O68" s="640"/>
      <c r="P68" s="640"/>
      <c r="Q68" s="640"/>
    </row>
    <row r="69" spans="9:17" ht="13.5">
      <c r="I69" s="640"/>
      <c r="J69" s="640"/>
      <c r="K69" s="640"/>
      <c r="L69" s="640"/>
      <c r="M69" s="640"/>
      <c r="N69" s="640"/>
      <c r="O69" s="640"/>
      <c r="P69" s="640"/>
      <c r="Q69" s="640"/>
    </row>
    <row r="70" spans="9:17" ht="13.5">
      <c r="I70" s="640"/>
      <c r="J70" s="640"/>
      <c r="K70" s="640"/>
      <c r="L70" s="640"/>
      <c r="M70" s="640"/>
      <c r="N70" s="640"/>
      <c r="O70" s="640"/>
      <c r="P70" s="640"/>
      <c r="Q70" s="640"/>
    </row>
    <row r="71" spans="9:17" ht="13.5">
      <c r="I71" s="640"/>
      <c r="J71" s="640"/>
      <c r="K71" s="640"/>
      <c r="L71" s="640"/>
      <c r="M71" s="640"/>
      <c r="N71" s="640"/>
      <c r="O71" s="640"/>
      <c r="P71" s="640"/>
      <c r="Q71" s="640"/>
    </row>
    <row r="72" spans="9:17" ht="13.5">
      <c r="I72" s="640"/>
      <c r="J72" s="640"/>
      <c r="K72" s="640"/>
      <c r="L72" s="640"/>
      <c r="M72" s="640"/>
      <c r="N72" s="640"/>
      <c r="O72" s="640"/>
      <c r="P72" s="640"/>
      <c r="Q72" s="640"/>
    </row>
    <row r="73" spans="9:17" ht="13.5">
      <c r="I73" s="640"/>
      <c r="J73" s="640"/>
      <c r="K73" s="640"/>
      <c r="L73" s="640"/>
      <c r="M73" s="640"/>
      <c r="N73" s="640"/>
      <c r="O73" s="640"/>
      <c r="P73" s="640"/>
      <c r="Q73" s="640"/>
    </row>
    <row r="74" spans="9:17" ht="13.5">
      <c r="I74" s="640"/>
      <c r="J74" s="640"/>
      <c r="K74" s="640"/>
      <c r="L74" s="640"/>
      <c r="M74" s="640"/>
      <c r="N74" s="640"/>
      <c r="O74" s="640"/>
      <c r="P74" s="640"/>
      <c r="Q74" s="640"/>
    </row>
    <row r="75" spans="9:17" ht="13.5">
      <c r="I75" s="640"/>
      <c r="J75" s="640"/>
      <c r="K75" s="640"/>
      <c r="L75" s="640"/>
      <c r="M75" s="640"/>
      <c r="N75" s="640"/>
      <c r="O75" s="640"/>
      <c r="P75" s="640"/>
      <c r="Q75" s="640"/>
    </row>
    <row r="76" spans="9:17" ht="13.5">
      <c r="I76" s="640"/>
      <c r="J76" s="640"/>
      <c r="K76" s="640"/>
      <c r="L76" s="640"/>
      <c r="M76" s="640"/>
      <c r="N76" s="640"/>
      <c r="O76" s="640"/>
      <c r="P76" s="640"/>
      <c r="Q76" s="640"/>
    </row>
  </sheetData>
  <sheetProtection sheet="1" scenarios="1" formatCells="0" insertColumns="0" insertRows="0" deleteColumns="0" deleteRows="0"/>
  <mergeCells count="62">
    <mergeCell ref="D28:E28"/>
    <mergeCell ref="F28:G28"/>
    <mergeCell ref="H29:I29"/>
    <mergeCell ref="J29:K29"/>
    <mergeCell ref="L31:M31"/>
    <mergeCell ref="N31:O31"/>
    <mergeCell ref="H31:I31"/>
    <mergeCell ref="J31:K31"/>
    <mergeCell ref="L29:M29"/>
    <mergeCell ref="P32:Q32"/>
    <mergeCell ref="D32:E32"/>
    <mergeCell ref="F32:G32"/>
    <mergeCell ref="H32:I32"/>
    <mergeCell ref="J32:K32"/>
    <mergeCell ref="L32:M32"/>
    <mergeCell ref="N32:O32"/>
    <mergeCell ref="D2:E2"/>
    <mergeCell ref="D3:E3"/>
    <mergeCell ref="H27:I27"/>
    <mergeCell ref="J27:K27"/>
    <mergeCell ref="N27:O27"/>
    <mergeCell ref="N5:O5"/>
    <mergeCell ref="D27:E27"/>
    <mergeCell ref="B29:C29"/>
    <mergeCell ref="D29:E29"/>
    <mergeCell ref="F29:G29"/>
    <mergeCell ref="H28:I28"/>
    <mergeCell ref="J28:K28"/>
    <mergeCell ref="P28:Q28"/>
    <mergeCell ref="L28:M28"/>
    <mergeCell ref="N28:O28"/>
    <mergeCell ref="N29:O29"/>
    <mergeCell ref="P29:Q29"/>
    <mergeCell ref="P31:Q31"/>
    <mergeCell ref="B8:B13"/>
    <mergeCell ref="B14:C14"/>
    <mergeCell ref="B6:C6"/>
    <mergeCell ref="B15:B24"/>
    <mergeCell ref="B25:C25"/>
    <mergeCell ref="F27:G27"/>
    <mergeCell ref="D30:E30"/>
    <mergeCell ref="D31:E31"/>
    <mergeCell ref="F31:G31"/>
    <mergeCell ref="B32:C32"/>
    <mergeCell ref="L6:M6"/>
    <mergeCell ref="N6:O6"/>
    <mergeCell ref="B27:B28"/>
    <mergeCell ref="B26:C26"/>
    <mergeCell ref="P6:Q6"/>
    <mergeCell ref="P27:Q27"/>
    <mergeCell ref="L27:M27"/>
    <mergeCell ref="F6:G6"/>
    <mergeCell ref="H6:I6"/>
    <mergeCell ref="P5:Q5"/>
    <mergeCell ref="D6:E6"/>
    <mergeCell ref="D5:E5"/>
    <mergeCell ref="B7:C7"/>
    <mergeCell ref="F5:G5"/>
    <mergeCell ref="H5:I5"/>
    <mergeCell ref="J5:K5"/>
    <mergeCell ref="L5:M5"/>
    <mergeCell ref="J6:K6"/>
  </mergeCells>
  <printOptions/>
  <pageMargins left="0.7086614173228347" right="0.5511811023622047" top="0.5511811023622047" bottom="0.5118110236220472" header="0.31496062992125984" footer="0.31496062992125984"/>
  <pageSetup fitToHeight="1" fitToWidth="1" horizontalDpi="600" verticalDpi="600" orientation="landscape" paperSize="9" scale="76" r:id="rId3"/>
  <headerFooter scaleWithDoc="0">
    <oddFooter>&amp;R&amp;G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27"/>
  <sheetViews>
    <sheetView showGridLines="0" zoomScale="90" zoomScaleNormal="90" zoomScalePageLayoutView="0" workbookViewId="0" topLeftCell="A1">
      <selection activeCell="E4" sqref="E4"/>
    </sheetView>
  </sheetViews>
  <sheetFormatPr defaultColWidth="9.00390625" defaultRowHeight="13.5"/>
  <cols>
    <col min="1" max="1" width="3.125" style="0" customWidth="1"/>
    <col min="2" max="2" width="23.50390625" style="0" bestFit="1" customWidth="1"/>
    <col min="3" max="4" width="10.00390625" style="0" customWidth="1"/>
    <col min="5" max="5" width="9.25390625" style="0" customWidth="1"/>
    <col min="6" max="8" width="9.625" style="0" customWidth="1"/>
    <col min="9" max="9" width="9.50390625" style="0" customWidth="1"/>
    <col min="10" max="10" width="9.375" style="0" customWidth="1"/>
    <col min="11" max="11" width="9.25390625" style="0" customWidth="1"/>
    <col min="12" max="12" width="9.625" style="0" customWidth="1"/>
    <col min="13" max="13" width="9.375" style="0" customWidth="1"/>
    <col min="14" max="14" width="9.25390625" style="0" customWidth="1"/>
    <col min="15" max="15" width="9.625" style="0" customWidth="1"/>
    <col min="16" max="16" width="9.375" style="0" customWidth="1"/>
    <col min="17" max="17" width="9.25390625" style="0" customWidth="1"/>
    <col min="18" max="18" width="9.625" style="0" customWidth="1"/>
    <col min="19" max="19" width="9.375" style="0" customWidth="1"/>
    <col min="20" max="20" width="10.25390625" style="0" customWidth="1"/>
    <col min="21" max="21" width="9.25390625" style="0" customWidth="1"/>
    <col min="22" max="22" width="2.625" style="0" customWidth="1"/>
  </cols>
  <sheetData>
    <row r="2" ht="8.25" customHeight="1"/>
    <row r="3" spans="2:4" ht="16.5" customHeight="1">
      <c r="B3" s="286"/>
      <c r="C3" s="771" t="s">
        <v>195</v>
      </c>
      <c r="D3" s="772"/>
    </row>
    <row r="4" spans="2:4" ht="15" customHeight="1">
      <c r="B4" s="288"/>
      <c r="C4" s="771" t="s">
        <v>198</v>
      </c>
      <c r="D4" s="772"/>
    </row>
    <row r="5" spans="2:21" ht="12.75" customHeight="1">
      <c r="B5" s="790"/>
      <c r="C5" s="126"/>
      <c r="D5" s="791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</row>
    <row r="6" spans="2:21" ht="33" customHeight="1">
      <c r="B6" s="790"/>
      <c r="C6" s="12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2:21" ht="20.25" customHeight="1">
      <c r="B7" s="126"/>
      <c r="C7" s="126"/>
      <c r="D7" s="127"/>
      <c r="E7" s="127"/>
      <c r="F7" s="127"/>
      <c r="G7" s="128"/>
      <c r="H7" s="127"/>
      <c r="I7" s="127"/>
      <c r="J7" s="128"/>
      <c r="K7" s="127"/>
      <c r="L7" s="127"/>
      <c r="M7" s="128"/>
      <c r="N7" s="127"/>
      <c r="O7" s="127"/>
      <c r="P7" s="128"/>
      <c r="Q7" s="127"/>
      <c r="R7" s="127"/>
      <c r="S7" s="128"/>
      <c r="T7" s="127"/>
      <c r="U7" s="127"/>
    </row>
    <row r="8" spans="2:21" ht="20.25" customHeight="1">
      <c r="B8" s="126"/>
      <c r="C8" s="126"/>
      <c r="D8" s="127"/>
      <c r="E8" s="127"/>
      <c r="F8" s="127"/>
      <c r="G8" s="128"/>
      <c r="H8" s="127"/>
      <c r="I8" s="127"/>
      <c r="J8" s="128"/>
      <c r="K8" s="127"/>
      <c r="L8" s="127"/>
      <c r="M8" s="128"/>
      <c r="N8" s="127"/>
      <c r="O8" s="127"/>
      <c r="P8" s="128"/>
      <c r="Q8" s="127"/>
      <c r="R8" s="127"/>
      <c r="S8" s="128"/>
      <c r="T8" s="127"/>
      <c r="U8" s="127"/>
    </row>
    <row r="9" spans="2:21" ht="20.25" customHeight="1">
      <c r="B9" s="126"/>
      <c r="C9" s="126"/>
      <c r="D9" s="127"/>
      <c r="E9" s="127"/>
      <c r="F9" s="127"/>
      <c r="G9" s="129"/>
      <c r="H9" s="127"/>
      <c r="I9" s="127"/>
      <c r="J9" s="129"/>
      <c r="K9" s="127"/>
      <c r="L9" s="127"/>
      <c r="M9" s="129"/>
      <c r="N9" s="127"/>
      <c r="O9" s="127"/>
      <c r="P9" s="129"/>
      <c r="Q9" s="127"/>
      <c r="R9" s="127"/>
      <c r="S9" s="129"/>
      <c r="T9" s="127"/>
      <c r="U9" s="127"/>
    </row>
    <row r="10" spans="2:21" ht="20.25" customHeight="1">
      <c r="B10" s="130"/>
      <c r="C10" s="130"/>
      <c r="D10" s="127"/>
      <c r="E10" s="127"/>
      <c r="F10" s="127"/>
      <c r="G10" s="129"/>
      <c r="H10" s="127"/>
      <c r="I10" s="127"/>
      <c r="J10" s="129"/>
      <c r="K10" s="127"/>
      <c r="L10" s="127"/>
      <c r="M10" s="129"/>
      <c r="N10" s="127"/>
      <c r="O10" s="127"/>
      <c r="P10" s="129"/>
      <c r="Q10" s="127"/>
      <c r="R10" s="127"/>
      <c r="S10" s="129"/>
      <c r="T10" s="127"/>
      <c r="U10" s="127"/>
    </row>
    <row r="11" spans="2:21" ht="20.25" customHeight="1" thickBot="1">
      <c r="B11" s="130"/>
      <c r="C11" s="130"/>
      <c r="D11" s="127"/>
      <c r="E11" s="127"/>
      <c r="F11" s="127"/>
      <c r="G11" s="128"/>
      <c r="H11" s="127"/>
      <c r="I11" s="127"/>
      <c r="J11" s="128"/>
      <c r="K11" s="127"/>
      <c r="L11" s="127"/>
      <c r="M11" s="128"/>
      <c r="N11" s="127"/>
      <c r="O11" s="127"/>
      <c r="P11" s="128"/>
      <c r="Q11" s="127"/>
      <c r="R11" s="127"/>
      <c r="S11" s="128"/>
      <c r="T11" s="127"/>
      <c r="U11" s="127"/>
    </row>
    <row r="12" spans="2:21" ht="20.25" customHeight="1" thickTop="1">
      <c r="B12" s="781"/>
      <c r="C12" s="787" t="s">
        <v>175</v>
      </c>
      <c r="D12" s="788"/>
      <c r="E12" s="788"/>
      <c r="F12" s="789"/>
      <c r="G12" s="783" t="s">
        <v>179</v>
      </c>
      <c r="H12" s="784"/>
      <c r="I12" s="785"/>
      <c r="J12" s="783" t="s">
        <v>180</v>
      </c>
      <c r="K12" s="784"/>
      <c r="L12" s="785"/>
      <c r="M12" s="783" t="s">
        <v>181</v>
      </c>
      <c r="N12" s="784"/>
      <c r="O12" s="785"/>
      <c r="P12" s="786" t="s">
        <v>291</v>
      </c>
      <c r="Q12" s="784"/>
      <c r="R12" s="785"/>
      <c r="S12" s="786" t="s">
        <v>292</v>
      </c>
      <c r="T12" s="784"/>
      <c r="U12" s="785"/>
    </row>
    <row r="13" spans="2:21" ht="41.25" customHeight="1">
      <c r="B13" s="782"/>
      <c r="C13" s="267" t="s">
        <v>174</v>
      </c>
      <c r="D13" s="672" t="s">
        <v>306</v>
      </c>
      <c r="E13" s="673" t="s">
        <v>307</v>
      </c>
      <c r="F13" s="485" t="s">
        <v>252</v>
      </c>
      <c r="G13" s="268" t="s">
        <v>58</v>
      </c>
      <c r="H13" s="674" t="s">
        <v>306</v>
      </c>
      <c r="I13" s="486" t="s">
        <v>59</v>
      </c>
      <c r="J13" s="268" t="s">
        <v>58</v>
      </c>
      <c r="K13" s="674" t="s">
        <v>306</v>
      </c>
      <c r="L13" s="486" t="s">
        <v>59</v>
      </c>
      <c r="M13" s="268" t="s">
        <v>58</v>
      </c>
      <c r="N13" s="674" t="s">
        <v>306</v>
      </c>
      <c r="O13" s="486" t="s">
        <v>59</v>
      </c>
      <c r="P13" s="268" t="s">
        <v>58</v>
      </c>
      <c r="Q13" s="674" t="s">
        <v>306</v>
      </c>
      <c r="R13" s="486" t="s">
        <v>59</v>
      </c>
      <c r="S13" s="268" t="s">
        <v>58</v>
      </c>
      <c r="T13" s="674" t="s">
        <v>306</v>
      </c>
      <c r="U13" s="486" t="s">
        <v>59</v>
      </c>
    </row>
    <row r="14" spans="2:21" ht="20.25" customHeight="1">
      <c r="B14" s="269" t="s">
        <v>176</v>
      </c>
      <c r="C14" s="522">
        <f>IF('１３　中期収支計画'!G32="","",'１３　中期収支計画'!G32)</f>
      </c>
      <c r="D14" s="523"/>
      <c r="E14" s="524"/>
      <c r="F14" s="525"/>
      <c r="G14" s="526">
        <f>IF('１３　中期収支計画'!I32="","",'１３　中期収支計画'!I32)</f>
      </c>
      <c r="H14" s="527"/>
      <c r="I14" s="528"/>
      <c r="J14" s="526">
        <f>IF('１３　中期収支計画'!K32="","",'１３　中期収支計画'!K32)</f>
      </c>
      <c r="K14" s="527"/>
      <c r="L14" s="528"/>
      <c r="M14" s="526">
        <f>IF('１３　中期収支計画'!M32="","",'１３　中期収支計画'!M32)</f>
      </c>
      <c r="N14" s="527"/>
      <c r="O14" s="528"/>
      <c r="P14" s="526">
        <f>IF('１３　中期収支計画'!O32="","",'１３　中期収支計画'!O32)</f>
      </c>
      <c r="Q14" s="527"/>
      <c r="R14" s="528"/>
      <c r="S14" s="526">
        <f>IF('１３　中期収支計画'!Q32="","",'１３　中期収支計画'!Q32)</f>
      </c>
      <c r="T14" s="527"/>
      <c r="U14" s="528"/>
    </row>
    <row r="15" spans="2:21" ht="20.25" customHeight="1">
      <c r="B15" s="269" t="s">
        <v>177</v>
      </c>
      <c r="C15" s="522">
        <f>IF(C14="","",IF('１３　中期収支計画'!G34="",0,'１３　中期収支計画'!G34))</f>
      </c>
      <c r="D15" s="529"/>
      <c r="E15" s="524"/>
      <c r="F15" s="530"/>
      <c r="G15" s="526">
        <f>IF(G14="","",IF('１３　中期収支計画'!I34="",0,'１３　中期収支計画'!I34))</f>
      </c>
      <c r="H15" s="527"/>
      <c r="I15" s="528"/>
      <c r="J15" s="526">
        <f>IF(J14="","",IF('１３　中期収支計画'!K34="",0,'１３　中期収支計画'!K34))</f>
      </c>
      <c r="K15" s="527"/>
      <c r="L15" s="528"/>
      <c r="M15" s="526">
        <f>IF(M14="","",IF('１３　中期収支計画'!M34="",0,'１３　中期収支計画'!M34))</f>
      </c>
      <c r="N15" s="527"/>
      <c r="O15" s="528"/>
      <c r="P15" s="526">
        <f>IF(P14="","",IF('１３　中期収支計画'!O34="",0,'１３　中期収支計画'!O34))</f>
      </c>
      <c r="Q15" s="527"/>
      <c r="R15" s="528"/>
      <c r="S15" s="526">
        <f>IF(S14="","",IF('１３　中期収支計画'!Q34="",0,'１３　中期収支計画'!Q34))</f>
      </c>
      <c r="T15" s="527"/>
      <c r="U15" s="528"/>
    </row>
    <row r="16" spans="2:21" ht="20.25" customHeight="1">
      <c r="B16" s="269" t="s">
        <v>178</v>
      </c>
      <c r="C16" s="531"/>
      <c r="D16" s="529"/>
      <c r="E16" s="524"/>
      <c r="F16" s="530"/>
      <c r="G16" s="532"/>
      <c r="H16" s="527"/>
      <c r="I16" s="528"/>
      <c r="J16" s="532"/>
      <c r="K16" s="527"/>
      <c r="L16" s="528"/>
      <c r="M16" s="532"/>
      <c r="N16" s="527"/>
      <c r="O16" s="528"/>
      <c r="P16" s="532"/>
      <c r="Q16" s="527"/>
      <c r="R16" s="528"/>
      <c r="S16" s="532"/>
      <c r="T16" s="527"/>
      <c r="U16" s="528"/>
    </row>
    <row r="17" spans="2:21" ht="29.25" thickBot="1">
      <c r="B17" s="271" t="s">
        <v>197</v>
      </c>
      <c r="C17" s="533">
        <f>+IF(C14="","",+C14-C15-C16)</f>
      </c>
      <c r="D17" s="534"/>
      <c r="E17" s="534"/>
      <c r="F17" s="535"/>
      <c r="G17" s="533">
        <f>+IF(G14="","",+G14-G15-G16)</f>
      </c>
      <c r="H17" s="534"/>
      <c r="I17" s="535"/>
      <c r="J17" s="533">
        <f>+IF(J14="","",+J14-J15-J16)</f>
      </c>
      <c r="K17" s="534"/>
      <c r="L17" s="535"/>
      <c r="M17" s="533">
        <f>+IF(M14="","",+M14-M15-M16)</f>
      </c>
      <c r="N17" s="534"/>
      <c r="O17" s="535"/>
      <c r="P17" s="533">
        <f>+IF(P14="","",+P14-P15-P16)</f>
      </c>
      <c r="Q17" s="534"/>
      <c r="R17" s="535"/>
      <c r="S17" s="533">
        <f>+IF(S14="","",+S14-S15-S16)</f>
      </c>
      <c r="T17" s="534"/>
      <c r="U17" s="535"/>
    </row>
    <row r="18" spans="2:21" ht="19.5" customHeight="1" thickBot="1" thickTop="1">
      <c r="B18" s="352"/>
      <c r="C18" s="536"/>
      <c r="D18" s="537"/>
      <c r="E18" s="537"/>
      <c r="F18" s="538"/>
      <c r="G18" s="536"/>
      <c r="H18" s="537"/>
      <c r="I18" s="538"/>
      <c r="J18" s="536"/>
      <c r="K18" s="537"/>
      <c r="L18" s="538"/>
      <c r="M18" s="536"/>
      <c r="N18" s="537"/>
      <c r="O18" s="538"/>
      <c r="P18" s="536"/>
      <c r="Q18" s="537"/>
      <c r="R18" s="538"/>
      <c r="S18" s="536"/>
      <c r="T18" s="537"/>
      <c r="U18" s="538"/>
    </row>
    <row r="19" spans="2:21" ht="20.25" customHeight="1" thickTop="1">
      <c r="B19" s="350" t="s">
        <v>54</v>
      </c>
      <c r="C19" s="539"/>
      <c r="D19" s="540"/>
      <c r="E19" s="541">
        <f>IF(D19="","",D19/D$27)</f>
      </c>
      <c r="F19" s="542"/>
      <c r="G19" s="539"/>
      <c r="H19" s="543">
        <f>IF($D19="","",+D19-G19)</f>
      </c>
      <c r="I19" s="544"/>
      <c r="J19" s="539"/>
      <c r="K19" s="543">
        <f>IF($D19="","",+H19-J19)</f>
      </c>
      <c r="L19" s="544"/>
      <c r="M19" s="539"/>
      <c r="N19" s="543">
        <f>IF($D19="","",+K19-M19)</f>
      </c>
      <c r="O19" s="544"/>
      <c r="P19" s="539"/>
      <c r="Q19" s="543">
        <f>IF($D19="","",+N19-P19)</f>
      </c>
      <c r="R19" s="544"/>
      <c r="S19" s="539"/>
      <c r="T19" s="543">
        <f>IF($D19="","",+Q19-S19)</f>
      </c>
      <c r="U19" s="544"/>
    </row>
    <row r="20" spans="2:21" ht="20.25" customHeight="1">
      <c r="B20" s="351" t="s">
        <v>55</v>
      </c>
      <c r="C20" s="545"/>
      <c r="D20" s="546"/>
      <c r="E20" s="547">
        <f aca="true" t="shared" si="0" ref="E20:E27">IF(D20="","",D20/D$27)</f>
      </c>
      <c r="F20" s="548"/>
      <c r="G20" s="545"/>
      <c r="H20" s="549">
        <f aca="true" t="shared" si="1" ref="H20:H27">IF($D20="","",+D20-G20)</f>
      </c>
      <c r="I20" s="550"/>
      <c r="J20" s="545"/>
      <c r="K20" s="549">
        <f aca="true" t="shared" si="2" ref="K20:K27">IF($D20="","",+H20-J20)</f>
      </c>
      <c r="L20" s="550"/>
      <c r="M20" s="545"/>
      <c r="N20" s="549">
        <f aca="true" t="shared" si="3" ref="N20:N27">IF($D20="","",+K20-M20)</f>
      </c>
      <c r="O20" s="550"/>
      <c r="P20" s="545"/>
      <c r="Q20" s="549">
        <f aca="true" t="shared" si="4" ref="Q20:Q27">IF($D20="","",+N20-P20)</f>
      </c>
      <c r="R20" s="550"/>
      <c r="S20" s="545"/>
      <c r="T20" s="549">
        <f aca="true" t="shared" si="5" ref="T20:T27">IF($D20="","",+Q20-S20)</f>
      </c>
      <c r="U20" s="550"/>
    </row>
    <row r="21" spans="2:21" ht="20.25" customHeight="1">
      <c r="B21" s="351" t="s">
        <v>56</v>
      </c>
      <c r="C21" s="545"/>
      <c r="D21" s="546"/>
      <c r="E21" s="547">
        <f t="shared" si="0"/>
      </c>
      <c r="F21" s="548"/>
      <c r="G21" s="545"/>
      <c r="H21" s="549">
        <f t="shared" si="1"/>
      </c>
      <c r="I21" s="550"/>
      <c r="J21" s="545"/>
      <c r="K21" s="549">
        <f t="shared" si="2"/>
      </c>
      <c r="L21" s="550"/>
      <c r="M21" s="545"/>
      <c r="N21" s="549">
        <f t="shared" si="3"/>
      </c>
      <c r="O21" s="550"/>
      <c r="P21" s="545"/>
      <c r="Q21" s="549">
        <f t="shared" si="4"/>
      </c>
      <c r="R21" s="550"/>
      <c r="S21" s="545"/>
      <c r="T21" s="549">
        <f t="shared" si="5"/>
      </c>
      <c r="U21" s="550"/>
    </row>
    <row r="22" spans="2:21" ht="20.25" customHeight="1">
      <c r="B22" s="351"/>
      <c r="C22" s="545"/>
      <c r="D22" s="546"/>
      <c r="E22" s="547">
        <f t="shared" si="0"/>
      </c>
      <c r="F22" s="548"/>
      <c r="G22" s="545"/>
      <c r="H22" s="549">
        <f t="shared" si="1"/>
      </c>
      <c r="I22" s="550"/>
      <c r="J22" s="545"/>
      <c r="K22" s="549">
        <f t="shared" si="2"/>
      </c>
      <c r="L22" s="550"/>
      <c r="M22" s="545"/>
      <c r="N22" s="549">
        <f t="shared" si="3"/>
      </c>
      <c r="O22" s="550"/>
      <c r="P22" s="545"/>
      <c r="Q22" s="549">
        <f t="shared" si="4"/>
      </c>
      <c r="R22" s="550"/>
      <c r="S22" s="545"/>
      <c r="T22" s="549">
        <f t="shared" si="5"/>
      </c>
      <c r="U22" s="550"/>
    </row>
    <row r="23" spans="2:21" ht="20.25" customHeight="1">
      <c r="B23" s="351"/>
      <c r="C23" s="545"/>
      <c r="D23" s="546"/>
      <c r="E23" s="547">
        <f t="shared" si="0"/>
      </c>
      <c r="F23" s="548"/>
      <c r="G23" s="545"/>
      <c r="H23" s="549">
        <f t="shared" si="1"/>
      </c>
      <c r="I23" s="550"/>
      <c r="J23" s="545"/>
      <c r="K23" s="549">
        <f t="shared" si="2"/>
      </c>
      <c r="L23" s="550"/>
      <c r="M23" s="545"/>
      <c r="N23" s="549">
        <f t="shared" si="3"/>
      </c>
      <c r="O23" s="550"/>
      <c r="P23" s="545"/>
      <c r="Q23" s="549">
        <f t="shared" si="4"/>
      </c>
      <c r="R23" s="550"/>
      <c r="S23" s="545"/>
      <c r="T23" s="549">
        <f t="shared" si="5"/>
      </c>
      <c r="U23" s="550"/>
    </row>
    <row r="24" spans="2:21" ht="20.25" customHeight="1">
      <c r="B24" s="351"/>
      <c r="C24" s="545"/>
      <c r="D24" s="546"/>
      <c r="E24" s="547">
        <f t="shared" si="0"/>
      </c>
      <c r="F24" s="548"/>
      <c r="G24" s="545"/>
      <c r="H24" s="549">
        <f t="shared" si="1"/>
      </c>
      <c r="I24" s="550"/>
      <c r="J24" s="545"/>
      <c r="K24" s="549">
        <f t="shared" si="2"/>
      </c>
      <c r="L24" s="550"/>
      <c r="M24" s="545"/>
      <c r="N24" s="549">
        <f t="shared" si="3"/>
      </c>
      <c r="O24" s="550"/>
      <c r="P24" s="545"/>
      <c r="Q24" s="549">
        <f t="shared" si="4"/>
      </c>
      <c r="R24" s="550"/>
      <c r="S24" s="545"/>
      <c r="T24" s="549">
        <f t="shared" si="5"/>
      </c>
      <c r="U24" s="550"/>
    </row>
    <row r="25" spans="2:21" ht="20.25" customHeight="1">
      <c r="B25" s="351"/>
      <c r="C25" s="545"/>
      <c r="D25" s="546"/>
      <c r="E25" s="547">
        <f t="shared" si="0"/>
      </c>
      <c r="F25" s="548"/>
      <c r="G25" s="545"/>
      <c r="H25" s="549">
        <f t="shared" si="1"/>
      </c>
      <c r="I25" s="550"/>
      <c r="J25" s="545"/>
      <c r="K25" s="549">
        <f t="shared" si="2"/>
      </c>
      <c r="L25" s="550"/>
      <c r="M25" s="545"/>
      <c r="N25" s="549">
        <f t="shared" si="3"/>
      </c>
      <c r="O25" s="550"/>
      <c r="P25" s="545"/>
      <c r="Q25" s="549">
        <f t="shared" si="4"/>
      </c>
      <c r="R25" s="550"/>
      <c r="S25" s="545"/>
      <c r="T25" s="549">
        <f t="shared" si="5"/>
      </c>
      <c r="U25" s="550"/>
    </row>
    <row r="26" spans="2:21" ht="20.25" customHeight="1">
      <c r="B26" s="351"/>
      <c r="C26" s="545"/>
      <c r="D26" s="546"/>
      <c r="E26" s="547">
        <f t="shared" si="0"/>
      </c>
      <c r="F26" s="548"/>
      <c r="G26" s="545"/>
      <c r="H26" s="549">
        <f t="shared" si="1"/>
      </c>
      <c r="I26" s="550"/>
      <c r="J26" s="545"/>
      <c r="K26" s="549">
        <f t="shared" si="2"/>
      </c>
      <c r="L26" s="550"/>
      <c r="M26" s="545"/>
      <c r="N26" s="549">
        <f t="shared" si="3"/>
      </c>
      <c r="O26" s="550"/>
      <c r="P26" s="545"/>
      <c r="Q26" s="549">
        <f t="shared" si="4"/>
      </c>
      <c r="R26" s="550"/>
      <c r="S26" s="545"/>
      <c r="T26" s="549">
        <f t="shared" si="5"/>
      </c>
      <c r="U26" s="550"/>
    </row>
    <row r="27" spans="2:21" s="266" customFormat="1" ht="20.25" customHeight="1" thickBot="1">
      <c r="B27" s="349" t="s">
        <v>57</v>
      </c>
      <c r="C27" s="551">
        <f>IF(C19="","",+C19+C20+C21+C22+C23+C24+C25+C26)</f>
      </c>
      <c r="D27" s="552">
        <f>IF(D19="","",+D19+D20+D21+D22+D23+D24+D25+D26)</f>
      </c>
      <c r="E27" s="553">
        <f t="shared" si="0"/>
      </c>
      <c r="F27" s="554"/>
      <c r="G27" s="552">
        <f>IF(G19="","",+G19+G20+G21+G22+G23+G24+G25+G26)</f>
      </c>
      <c r="H27" s="555">
        <f t="shared" si="1"/>
      </c>
      <c r="I27" s="657">
        <f>IF(I19="","",+I19+I20+I21+I22+I23+I24+I25+I26)</f>
      </c>
      <c r="J27" s="659">
        <f>IF(J19="","",+J19+J20+J21+J22+J23+J24+J25+J26)</f>
      </c>
      <c r="K27" s="555">
        <f t="shared" si="2"/>
      </c>
      <c r="L27" s="660">
        <f>IF(L19="","",+L19+L20+L21+L22+L23+L24+L25+L26)</f>
      </c>
      <c r="M27" s="658">
        <f>IF(M19="","",+M19+M20+M21+M22+M23+M24+M25+M26)</f>
      </c>
      <c r="N27" s="555">
        <f t="shared" si="3"/>
      </c>
      <c r="O27" s="657">
        <f>IF(O19="","",+O19+O20+O21+O22+O23+O24+O25+O26)</f>
      </c>
      <c r="P27" s="659">
        <f>IF(P19="","",+P19+P20+P21+P22+P23+P24+P25+P26)</f>
      </c>
      <c r="Q27" s="555">
        <f t="shared" si="4"/>
      </c>
      <c r="R27" s="660">
        <f>IF(R19="","",+R19+R20+R21+R22+R23+R24+R25+R26)</f>
      </c>
      <c r="S27" s="658">
        <f>IF(S19="","",+S19+S20+S21+S22+S23+S24+S25+S26)</f>
      </c>
      <c r="T27" s="555">
        <f t="shared" si="5"/>
      </c>
      <c r="U27" s="552">
        <f>IF(U19="","",+U19+U20+U21+U22+U23+U24+U25+U26)</f>
      </c>
    </row>
    <row r="28" ht="14.25" thickTop="1"/>
  </sheetData>
  <sheetProtection sheet="1" formatCells="0" insertColumns="0" insertRows="0" deleteColumns="0" deleteRows="0"/>
  <mergeCells count="16">
    <mergeCell ref="C3:D3"/>
    <mergeCell ref="C4:D4"/>
    <mergeCell ref="B5:B6"/>
    <mergeCell ref="D5:F5"/>
    <mergeCell ref="G5:I5"/>
    <mergeCell ref="P5:R5"/>
    <mergeCell ref="S5:U5"/>
    <mergeCell ref="B12:B13"/>
    <mergeCell ref="G12:I12"/>
    <mergeCell ref="P12:R12"/>
    <mergeCell ref="S12:U12"/>
    <mergeCell ref="C12:F12"/>
    <mergeCell ref="M5:O5"/>
    <mergeCell ref="M12:O12"/>
    <mergeCell ref="J5:L5"/>
    <mergeCell ref="J12:L1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3"/>
  <headerFooter scaleWithDoc="0">
    <oddFooter>&amp;R&amp;G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X42"/>
  <sheetViews>
    <sheetView showGridLines="0" zoomScale="90" zoomScaleNormal="90" zoomScalePageLayoutView="0" workbookViewId="0" topLeftCell="A1">
      <selection activeCell="G20" sqref="G20"/>
    </sheetView>
  </sheetViews>
  <sheetFormatPr defaultColWidth="9.00390625" defaultRowHeight="13.5"/>
  <cols>
    <col min="1" max="1" width="4.50390625" style="0" customWidth="1"/>
    <col min="2" max="12" width="10.75390625" style="0" customWidth="1"/>
  </cols>
  <sheetData>
    <row r="1" spans="2:8" ht="17.25">
      <c r="B1" s="798"/>
      <c r="C1" s="799"/>
      <c r="D1" s="799"/>
      <c r="E1" s="799"/>
      <c r="F1" s="799"/>
      <c r="G1" s="799"/>
      <c r="H1" s="799"/>
    </row>
    <row r="2" spans="2:8" ht="17.25">
      <c r="B2" s="16"/>
      <c r="C2" s="1"/>
      <c r="D2" s="1"/>
      <c r="E2" s="1"/>
      <c r="F2" s="1"/>
      <c r="G2" s="1"/>
      <c r="H2" s="1"/>
    </row>
    <row r="3" spans="2:8" s="5" customFormat="1" ht="17.25">
      <c r="B3" s="28"/>
      <c r="C3" s="20"/>
      <c r="D3" s="20"/>
      <c r="E3" s="20"/>
      <c r="F3" s="20"/>
      <c r="G3" s="20"/>
      <c r="H3" s="20"/>
    </row>
    <row r="4" spans="2:8" s="5" customFormat="1" ht="17.25">
      <c r="B4" s="28"/>
      <c r="C4" s="20"/>
      <c r="D4" s="20"/>
      <c r="E4" s="20"/>
      <c r="F4" s="20"/>
      <c r="G4" s="20"/>
      <c r="H4" s="20"/>
    </row>
    <row r="5" spans="2:8" s="5" customFormat="1" ht="17.25">
      <c r="B5" s="28"/>
      <c r="C5" s="20"/>
      <c r="D5" s="20"/>
      <c r="E5" s="20"/>
      <c r="F5" s="20"/>
      <c r="G5" s="20"/>
      <c r="H5" s="20"/>
    </row>
    <row r="6" spans="2:8" s="5" customFormat="1" ht="17.25">
      <c r="B6" s="28"/>
      <c r="C6" s="20"/>
      <c r="D6" s="20"/>
      <c r="E6" s="20"/>
      <c r="F6" s="20"/>
      <c r="G6" s="20"/>
      <c r="H6" s="20"/>
    </row>
    <row r="7" spans="2:8" s="5" customFormat="1" ht="17.25">
      <c r="B7" s="28"/>
      <c r="C7" s="20"/>
      <c r="D7" s="20"/>
      <c r="E7" s="20"/>
      <c r="F7" s="20"/>
      <c r="G7" s="20"/>
      <c r="H7" s="20"/>
    </row>
    <row r="8" spans="2:8" s="5" customFormat="1" ht="17.25">
      <c r="B8" s="28"/>
      <c r="C8" s="20"/>
      <c r="D8" s="20"/>
      <c r="E8" s="20"/>
      <c r="F8" s="20"/>
      <c r="G8" s="20"/>
      <c r="H8" s="20"/>
    </row>
    <row r="9" spans="2:8" s="5" customFormat="1" ht="17.25">
      <c r="B9" s="28"/>
      <c r="C9" s="20"/>
      <c r="D9" s="20"/>
      <c r="E9" s="20"/>
      <c r="F9" s="20"/>
      <c r="G9" s="20"/>
      <c r="H9" s="20"/>
    </row>
    <row r="10" spans="2:8" s="5" customFormat="1" ht="17.25">
      <c r="B10" s="28"/>
      <c r="C10" s="20"/>
      <c r="D10" s="20"/>
      <c r="E10" s="20"/>
      <c r="F10" s="20"/>
      <c r="G10" s="20"/>
      <c r="H10" s="20"/>
    </row>
    <row r="11" spans="2:8" s="5" customFormat="1" ht="17.25">
      <c r="B11" s="28"/>
      <c r="C11" s="20"/>
      <c r="D11" s="20"/>
      <c r="E11" s="20"/>
      <c r="F11" s="20"/>
      <c r="G11" s="20"/>
      <c r="H11" s="20"/>
    </row>
    <row r="12" ht="13.5">
      <c r="B12" t="s">
        <v>150</v>
      </c>
    </row>
    <row r="13" spans="2:15" ht="13.5">
      <c r="B13" t="s">
        <v>8</v>
      </c>
      <c r="O13" t="s">
        <v>293</v>
      </c>
    </row>
    <row r="14" spans="2:15" ht="27.75" customHeight="1">
      <c r="B14" s="802"/>
      <c r="C14" s="99" t="s">
        <v>27</v>
      </c>
      <c r="D14" s="99" t="s">
        <v>27</v>
      </c>
      <c r="E14" s="99" t="s">
        <v>28</v>
      </c>
      <c r="F14" s="99" t="s">
        <v>28</v>
      </c>
      <c r="G14" s="99" t="s">
        <v>28</v>
      </c>
      <c r="H14" s="99" t="s">
        <v>28</v>
      </c>
      <c r="I14" s="99" t="s">
        <v>28</v>
      </c>
      <c r="J14" s="792" t="s">
        <v>143</v>
      </c>
      <c r="K14" s="793"/>
      <c r="L14" s="793"/>
      <c r="M14" s="793"/>
      <c r="N14" s="793"/>
      <c r="O14" s="794"/>
    </row>
    <row r="15" spans="2:15" ht="19.5" customHeight="1">
      <c r="B15" s="802"/>
      <c r="C15" s="373" t="s">
        <v>192</v>
      </c>
      <c r="D15" s="373" t="s">
        <v>192</v>
      </c>
      <c r="E15" s="373" t="s">
        <v>191</v>
      </c>
      <c r="F15" s="373" t="s">
        <v>191</v>
      </c>
      <c r="G15" s="373" t="s">
        <v>191</v>
      </c>
      <c r="H15" s="373" t="s">
        <v>191</v>
      </c>
      <c r="I15" s="373" t="s">
        <v>191</v>
      </c>
      <c r="J15" s="795"/>
      <c r="K15" s="796"/>
      <c r="L15" s="796"/>
      <c r="M15" s="796"/>
      <c r="N15" s="796"/>
      <c r="O15" s="797"/>
    </row>
    <row r="16" spans="2:15" ht="19.5" customHeight="1">
      <c r="B16" s="98"/>
      <c r="C16" s="455"/>
      <c r="D16" s="455"/>
      <c r="E16" s="455"/>
      <c r="F16" s="455"/>
      <c r="G16" s="455"/>
      <c r="H16" s="455"/>
      <c r="I16" s="455"/>
      <c r="J16" s="228"/>
      <c r="K16" s="228"/>
      <c r="L16" s="228"/>
      <c r="M16" s="228"/>
      <c r="N16" s="228"/>
      <c r="O16" s="229"/>
    </row>
    <row r="17" spans="2:15" ht="19.5" customHeight="1">
      <c r="B17" s="98"/>
      <c r="C17" s="455"/>
      <c r="D17" s="455"/>
      <c r="E17" s="455"/>
      <c r="F17" s="455"/>
      <c r="G17" s="455"/>
      <c r="H17" s="455"/>
      <c r="I17" s="455"/>
      <c r="J17" s="228"/>
      <c r="K17" s="228"/>
      <c r="L17" s="228"/>
      <c r="M17" s="228"/>
      <c r="N17" s="228"/>
      <c r="O17" s="229"/>
    </row>
    <row r="18" spans="2:15" ht="19.5" customHeight="1">
      <c r="B18" s="98"/>
      <c r="C18" s="455"/>
      <c r="D18" s="455"/>
      <c r="E18" s="455"/>
      <c r="F18" s="455"/>
      <c r="G18" s="455"/>
      <c r="H18" s="455"/>
      <c r="I18" s="455"/>
      <c r="J18" s="228"/>
      <c r="K18" s="228"/>
      <c r="L18" s="228"/>
      <c r="M18" s="228"/>
      <c r="N18" s="228"/>
      <c r="O18" s="229"/>
    </row>
    <row r="19" spans="2:15" ht="19.5" customHeight="1">
      <c r="B19" s="98"/>
      <c r="C19" s="455"/>
      <c r="D19" s="455"/>
      <c r="E19" s="455"/>
      <c r="F19" s="455"/>
      <c r="G19" s="455"/>
      <c r="H19" s="455"/>
      <c r="I19" s="455"/>
      <c r="J19" s="228"/>
      <c r="K19" s="228"/>
      <c r="L19" s="228"/>
      <c r="M19" s="228"/>
      <c r="N19" s="228"/>
      <c r="O19" s="229"/>
    </row>
    <row r="20" spans="2:15" ht="19.5" customHeight="1">
      <c r="B20" s="98"/>
      <c r="C20" s="455"/>
      <c r="D20" s="455"/>
      <c r="E20" s="455"/>
      <c r="F20" s="455"/>
      <c r="G20" s="455"/>
      <c r="H20" s="455"/>
      <c r="I20" s="455"/>
      <c r="J20" s="228"/>
      <c r="K20" s="228"/>
      <c r="L20" s="228"/>
      <c r="M20" s="228"/>
      <c r="N20" s="228"/>
      <c r="O20" s="229"/>
    </row>
    <row r="21" spans="2:15" ht="19.5" customHeight="1">
      <c r="B21" s="98"/>
      <c r="C21" s="455"/>
      <c r="D21" s="456"/>
      <c r="E21" s="456"/>
      <c r="F21" s="456"/>
      <c r="G21" s="456"/>
      <c r="H21" s="456"/>
      <c r="I21" s="456"/>
      <c r="J21" s="228"/>
      <c r="K21" s="228"/>
      <c r="L21" s="228"/>
      <c r="M21" s="228"/>
      <c r="N21" s="228"/>
      <c r="O21" s="229"/>
    </row>
    <row r="22" spans="2:15" ht="19.5" customHeight="1">
      <c r="B22" s="98" t="s">
        <v>2</v>
      </c>
      <c r="C22" s="455"/>
      <c r="D22" s="455"/>
      <c r="E22" s="455"/>
      <c r="F22" s="455"/>
      <c r="G22" s="455"/>
      <c r="H22" s="455"/>
      <c r="I22" s="455"/>
      <c r="J22" s="228"/>
      <c r="K22" s="228"/>
      <c r="L22" s="228"/>
      <c r="M22" s="228"/>
      <c r="N22" s="228"/>
      <c r="O22" s="229"/>
    </row>
    <row r="23" spans="2:12" ht="13.5">
      <c r="B23" s="8" t="s">
        <v>149</v>
      </c>
      <c r="C23" s="8"/>
      <c r="D23" s="65"/>
      <c r="E23" s="65"/>
      <c r="F23" s="65"/>
      <c r="G23" s="65"/>
      <c r="H23" s="65"/>
      <c r="I23" s="65"/>
      <c r="J23" s="65"/>
      <c r="K23" s="65"/>
      <c r="L23" s="65"/>
    </row>
    <row r="24" spans="2:15" ht="19.5" customHeight="1">
      <c r="B24" s="100"/>
      <c r="C24" s="374" t="s">
        <v>193</v>
      </c>
      <c r="D24" s="374" t="s">
        <v>193</v>
      </c>
      <c r="E24" s="374" t="s">
        <v>193</v>
      </c>
      <c r="F24" s="374" t="s">
        <v>193</v>
      </c>
      <c r="G24" s="374" t="s">
        <v>193</v>
      </c>
      <c r="H24" s="374" t="s">
        <v>193</v>
      </c>
      <c r="I24" s="374" t="s">
        <v>193</v>
      </c>
      <c r="J24" s="374" t="s">
        <v>193</v>
      </c>
      <c r="K24" s="374" t="s">
        <v>193</v>
      </c>
      <c r="L24" s="374" t="s">
        <v>193</v>
      </c>
      <c r="M24" s="374" t="s">
        <v>193</v>
      </c>
      <c r="N24" s="374" t="s">
        <v>193</v>
      </c>
      <c r="O24" s="101" t="s">
        <v>29</v>
      </c>
    </row>
    <row r="25" spans="2:15" ht="19.5" customHeight="1">
      <c r="B25" s="102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4"/>
    </row>
    <row r="26" spans="2:15" ht="19.5" customHeight="1">
      <c r="B26" s="102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4"/>
    </row>
    <row r="27" spans="2:15" ht="19.5" customHeight="1">
      <c r="B27" s="102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4"/>
    </row>
    <row r="28" spans="2:15" ht="19.5" customHeight="1">
      <c r="B28" s="102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4"/>
    </row>
    <row r="29" spans="2:15" s="5" customFormat="1" ht="19.5" customHeight="1">
      <c r="B29" s="102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</row>
    <row r="30" spans="2:15" s="5" customFormat="1" ht="19.5" customHeight="1">
      <c r="B30" s="102" t="s">
        <v>2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</row>
    <row r="31" spans="2:15" s="5" customFormat="1" ht="19.5" customHeight="1">
      <c r="B31" s="803"/>
      <c r="C31" s="803"/>
      <c r="D31" s="103"/>
      <c r="E31" s="103"/>
      <c r="F31" s="103"/>
      <c r="G31" s="103"/>
      <c r="H31" s="104"/>
      <c r="I31" s="104"/>
      <c r="J31" s="104"/>
      <c r="K31" s="104"/>
      <c r="L31" s="105"/>
      <c r="M31" s="105"/>
      <c r="N31" s="105"/>
      <c r="O31" s="105"/>
    </row>
    <row r="32" spans="3:11" s="5" customFormat="1" ht="27.75" customHeight="1">
      <c r="C32" s="6"/>
      <c r="D32" s="804"/>
      <c r="E32" s="804"/>
      <c r="F32" s="64"/>
      <c r="G32" s="64"/>
      <c r="H32" s="30"/>
      <c r="I32" s="30"/>
      <c r="J32" s="30"/>
      <c r="K32" s="30"/>
    </row>
    <row r="33" spans="3:11" s="5" customFormat="1" ht="27.75" customHeight="1">
      <c r="C33" s="6"/>
      <c r="D33" s="804"/>
      <c r="E33" s="804"/>
      <c r="F33" s="64"/>
      <c r="G33" s="64"/>
      <c r="H33" s="30"/>
      <c r="I33" s="30"/>
      <c r="J33" s="30"/>
      <c r="K33" s="30"/>
    </row>
    <row r="34" spans="3:24" s="5" customFormat="1" ht="27.75" customHeight="1">
      <c r="C34" s="800"/>
      <c r="D34" s="106"/>
      <c r="E34" s="106"/>
      <c r="F34" s="106"/>
      <c r="G34" s="106"/>
      <c r="H34" s="801"/>
      <c r="I34" s="30"/>
      <c r="J34" s="30"/>
      <c r="K34" s="107"/>
      <c r="L34" s="108"/>
      <c r="M34" s="108"/>
      <c r="N34" s="108"/>
      <c r="O34" s="108"/>
      <c r="P34" s="108"/>
      <c r="Q34" s="108"/>
      <c r="R34" s="109"/>
      <c r="S34" s="109"/>
      <c r="T34" s="109"/>
      <c r="U34" s="108"/>
      <c r="V34" s="108"/>
      <c r="W34" s="108"/>
      <c r="X34" s="108"/>
    </row>
    <row r="35" spans="3:24" s="5" customFormat="1" ht="27.75" customHeight="1">
      <c r="C35" s="800"/>
      <c r="D35" s="110"/>
      <c r="E35" s="106"/>
      <c r="F35" s="106"/>
      <c r="G35" s="106"/>
      <c r="H35" s="801"/>
      <c r="K35" s="106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2"/>
    </row>
    <row r="36" spans="3:24" s="5" customFormat="1" ht="27.75" customHeight="1">
      <c r="C36" s="106"/>
      <c r="D36" s="113"/>
      <c r="E36" s="113"/>
      <c r="F36" s="113"/>
      <c r="G36" s="113"/>
      <c r="H36" s="114"/>
      <c r="K36" s="106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2"/>
    </row>
    <row r="37" spans="3:24" s="5" customFormat="1" ht="13.5">
      <c r="C37" s="106"/>
      <c r="D37" s="113"/>
      <c r="E37" s="113"/>
      <c r="F37" s="113"/>
      <c r="G37" s="113"/>
      <c r="H37" s="114"/>
      <c r="K37" s="106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2"/>
    </row>
    <row r="38" spans="3:24" s="5" customFormat="1" ht="13.5">
      <c r="C38" s="106"/>
      <c r="D38" s="113"/>
      <c r="E38" s="113"/>
      <c r="F38" s="113"/>
      <c r="G38" s="113"/>
      <c r="H38" s="114"/>
      <c r="K38" s="106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2"/>
    </row>
    <row r="39" spans="3:24" s="5" customFormat="1" ht="13.5">
      <c r="C39" s="106"/>
      <c r="D39" s="113"/>
      <c r="E39" s="113"/>
      <c r="F39" s="113"/>
      <c r="G39" s="113"/>
      <c r="H39" s="114"/>
      <c r="K39" s="106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3:24" s="5" customFormat="1" ht="13.5">
      <c r="C40" s="106"/>
      <c r="D40" s="113"/>
      <c r="E40" s="113"/>
      <c r="F40" s="113"/>
      <c r="G40" s="113"/>
      <c r="H40" s="114"/>
      <c r="K40" s="106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3:8" s="5" customFormat="1" ht="13.5">
      <c r="C41" s="106"/>
      <c r="D41" s="113"/>
      <c r="E41" s="115"/>
      <c r="F41" s="115"/>
      <c r="G41" s="115"/>
      <c r="H41" s="114"/>
    </row>
    <row r="42" spans="3:8" s="5" customFormat="1" ht="13.5">
      <c r="C42" s="106"/>
      <c r="D42" s="113"/>
      <c r="E42" s="113"/>
      <c r="F42" s="113"/>
      <c r="G42" s="113"/>
      <c r="H42" s="114"/>
    </row>
    <row r="43" s="5" customFormat="1" ht="13.5"/>
    <row r="44" s="5" customFormat="1" ht="13.5"/>
    <row r="45" s="5" customFormat="1" ht="13.5"/>
    <row r="46" s="5" customFormat="1" ht="13.5"/>
  </sheetData>
  <sheetProtection/>
  <mergeCells count="8">
    <mergeCell ref="J14:O15"/>
    <mergeCell ref="B1:H1"/>
    <mergeCell ref="C34:C35"/>
    <mergeCell ref="H34:H35"/>
    <mergeCell ref="B14:B15"/>
    <mergeCell ref="B31:C31"/>
    <mergeCell ref="D32:E32"/>
    <mergeCell ref="D33:E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3"/>
  <headerFooter scaleWithDoc="0">
    <oddFooter>&amp;R&amp;G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V49"/>
  <sheetViews>
    <sheetView showGridLines="0" view="pageBreakPreview" zoomScale="80" zoomScaleSheetLayoutView="80" zoomScalePageLayoutView="0" workbookViewId="0" topLeftCell="A1">
      <selection activeCell="J29" sqref="J29"/>
    </sheetView>
  </sheetViews>
  <sheetFormatPr defaultColWidth="9.00390625" defaultRowHeight="13.5"/>
  <cols>
    <col min="1" max="1" width="4.50390625" style="0" customWidth="1"/>
    <col min="2" max="2" width="6.125" style="0" customWidth="1"/>
    <col min="3" max="3" width="3.875" style="0" customWidth="1"/>
    <col min="4" max="4" width="15.25390625" style="0" customWidth="1"/>
    <col min="5" max="5" width="8.125" style="0" bestFit="1" customWidth="1"/>
    <col min="6" max="6" width="12.25390625" style="0" bestFit="1" customWidth="1"/>
    <col min="7" max="7" width="7.875" style="0" bestFit="1" customWidth="1"/>
    <col min="8" max="8" width="12.25390625" style="0" bestFit="1" customWidth="1"/>
    <col min="9" max="9" width="7.875" style="0" bestFit="1" customWidth="1"/>
    <col min="10" max="10" width="12.25390625" style="0" bestFit="1" customWidth="1"/>
    <col min="11" max="11" width="7.875" style="0" bestFit="1" customWidth="1"/>
    <col min="12" max="12" width="12.25390625" style="0" bestFit="1" customWidth="1"/>
    <col min="13" max="13" width="7.875" style="0" bestFit="1" customWidth="1"/>
    <col min="14" max="14" width="12.25390625" style="0" bestFit="1" customWidth="1"/>
    <col min="15" max="15" width="7.875" style="0" bestFit="1" customWidth="1"/>
    <col min="16" max="16" width="12.25390625" style="0" bestFit="1" customWidth="1"/>
    <col min="17" max="17" width="8.50390625" style="0" customWidth="1"/>
    <col min="18" max="19" width="10.75390625" style="0" customWidth="1"/>
  </cols>
  <sheetData>
    <row r="1" spans="2:16" ht="17.25">
      <c r="B1" s="798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1"/>
      <c r="N1" s="1"/>
      <c r="O1" s="1"/>
      <c r="P1" s="1"/>
    </row>
    <row r="2" spans="2:16" ht="17.25">
      <c r="B2" s="1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s="5" customFormat="1" ht="17.25">
      <c r="B3" s="2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2:16" s="5" customFormat="1" ht="17.25">
      <c r="B4" s="2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2:16" s="5" customFormat="1" ht="17.25">
      <c r="B5" s="2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s="5" customFormat="1" ht="17.25">
      <c r="B6" s="2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6" s="5" customFormat="1" ht="17.25">
      <c r="B7" s="2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2:16" s="5" customFormat="1" ht="17.25">
      <c r="B8" s="2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2:16" s="5" customFormat="1" ht="17.25">
      <c r="B9" s="2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2:16" s="5" customFormat="1" ht="17.25">
      <c r="B10" s="2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16" s="5" customFormat="1" ht="17.25">
      <c r="B11" s="2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s="5" customFormat="1" ht="17.25">
      <c r="B12" s="2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2:16" s="5" customFormat="1" ht="17.25">
      <c r="B13" s="2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s="5" customFormat="1" ht="17.25">
      <c r="B14" s="2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2:16" s="5" customFormat="1" ht="17.25">
      <c r="B15" s="2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2:16" s="5" customFormat="1" ht="17.25">
      <c r="B16" s="2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s="5" customFormat="1" ht="17.25">
      <c r="B17" s="2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2:16" s="5" customFormat="1" ht="17.25">
      <c r="B18" s="2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s="5" customFormat="1" ht="17.25">
      <c r="B19" s="2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s="5" customFormat="1" ht="17.25">
      <c r="B20" s="28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2:16" s="5" customFormat="1" ht="17.25">
      <c r="B21" s="2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s="5" customFormat="1" ht="17.25">
      <c r="B22" s="2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s="5" customFormat="1" ht="17.25">
      <c r="B23" s="2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s="5" customFormat="1" ht="17.25">
      <c r="B24" s="2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s="5" customFormat="1" ht="17.25">
      <c r="B25" s="28"/>
      <c r="C25" s="20"/>
      <c r="D25" t="s">
        <v>9</v>
      </c>
      <c r="E2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22" ht="27.75" customHeight="1">
      <c r="B26" s="805"/>
      <c r="C26" s="805"/>
      <c r="D26" s="811" t="s">
        <v>30</v>
      </c>
      <c r="E26" s="807" t="s">
        <v>182</v>
      </c>
      <c r="F26" s="808"/>
      <c r="G26" s="807" t="s">
        <v>183</v>
      </c>
      <c r="H26" s="808"/>
      <c r="I26" s="807" t="s">
        <v>183</v>
      </c>
      <c r="J26" s="808"/>
      <c r="K26" s="807" t="s">
        <v>183</v>
      </c>
      <c r="L26" s="808"/>
      <c r="M26" s="807" t="s">
        <v>183</v>
      </c>
      <c r="N26" s="808"/>
      <c r="O26" s="807" t="s">
        <v>183</v>
      </c>
      <c r="P26" s="808"/>
      <c r="Q26" s="64"/>
      <c r="R26" s="64"/>
      <c r="S26" s="64"/>
      <c r="T26" s="64"/>
      <c r="U26" s="64"/>
      <c r="V26" s="64"/>
    </row>
    <row r="27" spans="2:22" ht="19.5" customHeight="1">
      <c r="B27" s="805"/>
      <c r="C27" s="805"/>
      <c r="D27" s="811"/>
      <c r="E27" s="457" t="s">
        <v>199</v>
      </c>
      <c r="F27" s="458" t="s">
        <v>144</v>
      </c>
      <c r="G27" s="457" t="s">
        <v>199</v>
      </c>
      <c r="H27" s="458" t="s">
        <v>144</v>
      </c>
      <c r="I27" s="457" t="s">
        <v>199</v>
      </c>
      <c r="J27" s="458" t="s">
        <v>144</v>
      </c>
      <c r="K27" s="457" t="s">
        <v>199</v>
      </c>
      <c r="L27" s="458" t="s">
        <v>144</v>
      </c>
      <c r="M27" s="457" t="s">
        <v>199</v>
      </c>
      <c r="N27" s="458" t="s">
        <v>144</v>
      </c>
      <c r="O27" s="457" t="s">
        <v>199</v>
      </c>
      <c r="P27" s="458" t="s">
        <v>144</v>
      </c>
      <c r="Q27" s="64"/>
      <c r="R27" s="64"/>
      <c r="S27" s="64"/>
      <c r="T27" s="64"/>
      <c r="U27" s="64"/>
      <c r="V27" s="64"/>
    </row>
    <row r="28" spans="2:22" ht="19.5" customHeight="1">
      <c r="B28" s="31"/>
      <c r="C28" s="31"/>
      <c r="D28" s="451" t="s">
        <v>145</v>
      </c>
      <c r="E28" s="353"/>
      <c r="F28" s="459"/>
      <c r="G28" s="460"/>
      <c r="H28" s="459"/>
      <c r="I28" s="460"/>
      <c r="J28" s="459"/>
      <c r="K28" s="461"/>
      <c r="L28" s="459"/>
      <c r="M28" s="461"/>
      <c r="N28" s="459"/>
      <c r="O28" s="461"/>
      <c r="P28" s="459"/>
      <c r="Q28" s="64"/>
      <c r="R28" s="64"/>
      <c r="S28" s="64"/>
      <c r="T28" s="64"/>
      <c r="U28" s="64"/>
      <c r="V28" s="64"/>
    </row>
    <row r="29" spans="2:22" ht="19.5" customHeight="1">
      <c r="B29" s="31"/>
      <c r="C29" s="31"/>
      <c r="D29" s="656" t="s">
        <v>299</v>
      </c>
      <c r="E29" s="307">
        <f>+IF(F$28="","",F29/F$28)</f>
      </c>
      <c r="F29" s="459"/>
      <c r="G29" s="307">
        <f>+IF(H$28="","",H29/H$28)</f>
      </c>
      <c r="H29" s="459"/>
      <c r="I29" s="307">
        <f>+IF(J$28="","",J29/J$28)</f>
      </c>
      <c r="J29" s="459"/>
      <c r="K29" s="307">
        <f>+IF(L$28="","",L29/L$28)</f>
      </c>
      <c r="L29" s="459"/>
      <c r="M29" s="307">
        <f>+IF(N$28="","",N29/N$28)</f>
      </c>
      <c r="N29" s="459"/>
      <c r="O29" s="307">
        <f>+IF(P$28="","",P29/P$28)</f>
      </c>
      <c r="P29" s="459"/>
      <c r="Q29" s="64"/>
      <c r="R29" s="64"/>
      <c r="S29" s="64"/>
      <c r="T29" s="64"/>
      <c r="U29" s="64"/>
      <c r="V29" s="64"/>
    </row>
    <row r="30" spans="2:22" ht="19.5" customHeight="1">
      <c r="B30" s="805"/>
      <c r="C30" s="805"/>
      <c r="D30" s="451" t="s">
        <v>146</v>
      </c>
      <c r="E30" s="307">
        <f aca="true" t="shared" si="0" ref="E30:G33">+IF(F$28="","",F30/F$28)</f>
      </c>
      <c r="F30" s="354"/>
      <c r="G30" s="307">
        <f t="shared" si="0"/>
      </c>
      <c r="H30" s="354"/>
      <c r="I30" s="307">
        <f>+IF(J$28="","",J30/J$28)</f>
      </c>
      <c r="J30" s="354"/>
      <c r="K30" s="307">
        <f>+IF(L$28="","",L30/L$28)</f>
      </c>
      <c r="L30" s="354"/>
      <c r="M30" s="307">
        <f>+IF(N$28="","",N30/N$28)</f>
      </c>
      <c r="N30" s="354"/>
      <c r="O30" s="307">
        <f>+IF(P$28="","",P30/P$28)</f>
      </c>
      <c r="P30" s="354"/>
      <c r="Q30" s="64"/>
      <c r="R30" s="64"/>
      <c r="S30" s="64"/>
      <c r="T30" s="64"/>
      <c r="U30" s="64"/>
      <c r="V30" s="64"/>
    </row>
    <row r="31" spans="2:22" ht="19.5" customHeight="1">
      <c r="B31" s="805"/>
      <c r="C31" s="805"/>
      <c r="D31" s="451" t="s">
        <v>147</v>
      </c>
      <c r="E31" s="307">
        <f t="shared" si="0"/>
      </c>
      <c r="F31" s="354"/>
      <c r="G31" s="307">
        <f t="shared" si="0"/>
      </c>
      <c r="H31" s="354"/>
      <c r="I31" s="307">
        <f>+IF(J$28="","",J31/J$28)</f>
      </c>
      <c r="J31" s="354"/>
      <c r="K31" s="307">
        <f>+IF(L$28="","",L31/L$28)</f>
      </c>
      <c r="L31" s="354"/>
      <c r="M31" s="307">
        <f>+IF(N$28="","",N31/N$28)</f>
      </c>
      <c r="N31" s="354"/>
      <c r="O31" s="307">
        <f>+IF(P$28="","",P31/P$28)</f>
      </c>
      <c r="P31" s="354"/>
      <c r="Q31" s="64"/>
      <c r="R31" s="64"/>
      <c r="S31" s="64"/>
      <c r="T31" s="64"/>
      <c r="U31" s="64"/>
      <c r="V31" s="64"/>
    </row>
    <row r="32" spans="2:22" ht="19.5" customHeight="1">
      <c r="B32" s="805"/>
      <c r="C32" s="805"/>
      <c r="D32" s="656" t="s">
        <v>298</v>
      </c>
      <c r="E32" s="307">
        <f t="shared" si="0"/>
      </c>
      <c r="F32" s="354"/>
      <c r="G32" s="307">
        <f t="shared" si="0"/>
      </c>
      <c r="H32" s="354"/>
      <c r="I32" s="307">
        <f>+IF(J$28="","",J32/J$28)</f>
      </c>
      <c r="J32" s="354"/>
      <c r="K32" s="307">
        <f>+IF(L$28="","",L32/L$28)</f>
      </c>
      <c r="L32" s="354"/>
      <c r="M32" s="307">
        <f>+IF(N$28="","",N32/N$28)</f>
      </c>
      <c r="N32" s="354"/>
      <c r="O32" s="307">
        <f>+IF(P$28="","",P32/P$28)</f>
      </c>
      <c r="P32" s="354"/>
      <c r="Q32" s="64"/>
      <c r="R32" s="64"/>
      <c r="S32" s="64"/>
      <c r="T32" s="64"/>
      <c r="U32" s="64"/>
      <c r="V32" s="64"/>
    </row>
    <row r="33" spans="2:22" ht="19.5" customHeight="1">
      <c r="B33" s="805"/>
      <c r="C33" s="805"/>
      <c r="D33" s="451"/>
      <c r="E33" s="307">
        <f t="shared" si="0"/>
      </c>
      <c r="F33" s="354"/>
      <c r="G33" s="307">
        <f t="shared" si="0"/>
      </c>
      <c r="H33" s="354"/>
      <c r="I33" s="307">
        <f>+IF(J$28="","",J33/J$28)</f>
      </c>
      <c r="J33" s="354"/>
      <c r="K33" s="307">
        <f>+IF(L$28="","",L33/L$28)</f>
      </c>
      <c r="L33" s="354"/>
      <c r="M33" s="307">
        <f>+IF(N$28="","",N33/N$28)</f>
      </c>
      <c r="N33" s="354"/>
      <c r="O33" s="307">
        <f>+IF(P$28="","",P33/P$28)</f>
      </c>
      <c r="P33" s="354"/>
      <c r="Q33" s="64"/>
      <c r="R33" s="64"/>
      <c r="S33" s="64"/>
      <c r="T33" s="64"/>
      <c r="U33" s="64"/>
      <c r="V33" s="64"/>
    </row>
    <row r="34" spans="2:22" ht="7.5" customHeight="1">
      <c r="B34" s="31"/>
      <c r="C34" s="31"/>
      <c r="D34" s="230"/>
      <c r="E34" s="308"/>
      <c r="F34" s="309"/>
      <c r="G34" s="308"/>
      <c r="H34" s="310"/>
      <c r="I34" s="308"/>
      <c r="J34" s="309"/>
      <c r="K34" s="308"/>
      <c r="L34" s="309"/>
      <c r="M34" s="308"/>
      <c r="N34" s="309"/>
      <c r="O34" s="308"/>
      <c r="P34" s="309"/>
      <c r="Q34" s="64"/>
      <c r="R34" s="64"/>
      <c r="S34" s="64"/>
      <c r="T34" s="64"/>
      <c r="U34" s="64"/>
      <c r="V34" s="64"/>
    </row>
    <row r="35" spans="2:22" ht="15" customHeight="1">
      <c r="B35" s="810"/>
      <c r="C35" s="810"/>
      <c r="D35" s="289"/>
      <c r="E35" s="709" t="s">
        <v>198</v>
      </c>
      <c r="F35" s="710"/>
      <c r="G35" s="30"/>
      <c r="H35" s="311"/>
      <c r="I35" s="30"/>
      <c r="J35" s="30"/>
      <c r="K35" s="30"/>
      <c r="L35" s="30"/>
      <c r="M35" s="30"/>
      <c r="N35" s="30"/>
      <c r="O35" s="30"/>
      <c r="P35" s="30"/>
      <c r="Q35" s="805"/>
      <c r="R35" s="805"/>
      <c r="S35" s="805"/>
      <c r="T35" s="805"/>
      <c r="U35" s="805"/>
      <c r="V35" s="805"/>
    </row>
    <row r="36" spans="2:22" ht="9" customHeight="1">
      <c r="B36" s="5"/>
      <c r="C36" s="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5"/>
      <c r="U36" s="5"/>
      <c r="V36" s="5"/>
    </row>
    <row r="37" s="30" customFormat="1" ht="13.5"/>
    <row r="38" spans="2:22" s="30" customFormat="1" ht="19.5" customHeight="1">
      <c r="B38" s="64"/>
      <c r="C38" s="64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2:3" s="30" customFormat="1" ht="19.5" customHeight="1">
      <c r="B39" s="64"/>
      <c r="C39" s="64"/>
    </row>
    <row r="40" spans="2:17" s="30" customFormat="1" ht="19.5" customHeight="1">
      <c r="B40" s="64"/>
      <c r="C40" s="64"/>
      <c r="H40" s="806"/>
      <c r="I40" s="230"/>
      <c r="J40" s="116"/>
      <c r="K40" s="116"/>
      <c r="L40" s="116"/>
      <c r="M40" s="116"/>
      <c r="N40" s="116"/>
      <c r="O40" s="116"/>
      <c r="P40" s="116"/>
      <c r="Q40" s="116"/>
    </row>
    <row r="41" spans="2:17" s="30" customFormat="1" ht="19.5" customHeight="1">
      <c r="B41" s="64"/>
      <c r="C41" s="64"/>
      <c r="H41" s="806"/>
      <c r="I41" s="230"/>
      <c r="J41" s="117"/>
      <c r="K41" s="117"/>
      <c r="L41" s="117"/>
      <c r="M41" s="117"/>
      <c r="N41" s="117"/>
      <c r="O41" s="117"/>
      <c r="P41" s="117"/>
      <c r="Q41" s="117"/>
    </row>
    <row r="42" spans="2:17" s="30" customFormat="1" ht="19.5" customHeight="1">
      <c r="B42" s="64"/>
      <c r="C42" s="64"/>
      <c r="H42" s="230"/>
      <c r="I42" s="230"/>
      <c r="J42" s="118"/>
      <c r="K42" s="118"/>
      <c r="L42" s="118"/>
      <c r="M42" s="118"/>
      <c r="N42" s="118"/>
      <c r="O42" s="118"/>
      <c r="P42" s="118"/>
      <c r="Q42" s="118"/>
    </row>
    <row r="43" spans="2:17" s="30" customFormat="1" ht="19.5" customHeight="1">
      <c r="B43" s="64"/>
      <c r="C43" s="64"/>
      <c r="D43" s="64"/>
      <c r="E43" s="64"/>
      <c r="F43" s="64"/>
      <c r="G43" s="64"/>
      <c r="H43" s="230"/>
      <c r="I43" s="230"/>
      <c r="J43" s="118"/>
      <c r="K43" s="118"/>
      <c r="L43" s="118"/>
      <c r="M43" s="118"/>
      <c r="N43" s="118"/>
      <c r="O43" s="118"/>
      <c r="P43" s="118"/>
      <c r="Q43" s="118"/>
    </row>
    <row r="44" spans="2:17" s="30" customFormat="1" ht="19.5" customHeight="1">
      <c r="B44" s="64"/>
      <c r="C44" s="64"/>
      <c r="D44" s="64"/>
      <c r="E44" s="64"/>
      <c r="F44" s="64"/>
      <c r="G44" s="64"/>
      <c r="H44" s="230"/>
      <c r="I44" s="230"/>
      <c r="J44" s="118"/>
      <c r="K44" s="118"/>
      <c r="L44" s="118"/>
      <c r="M44" s="118"/>
      <c r="N44" s="118"/>
      <c r="O44" s="118"/>
      <c r="P44" s="118"/>
      <c r="Q44" s="118"/>
    </row>
    <row r="45" spans="3:18" s="5" customFormat="1" ht="27.75" customHeight="1">
      <c r="C45" s="6"/>
      <c r="D45" s="804"/>
      <c r="E45" s="804"/>
      <c r="F45" s="804"/>
      <c r="G45" s="64"/>
      <c r="H45" s="230"/>
      <c r="I45" s="230"/>
      <c r="J45" s="118"/>
      <c r="K45" s="118"/>
      <c r="L45" s="118"/>
      <c r="M45" s="118"/>
      <c r="N45" s="118"/>
      <c r="O45" s="118"/>
      <c r="P45" s="118"/>
      <c r="Q45" s="118"/>
      <c r="R45" s="30"/>
    </row>
    <row r="46" spans="3:18" s="5" customFormat="1" ht="27.75" customHeight="1">
      <c r="C46" s="6"/>
      <c r="D46" s="804"/>
      <c r="E46" s="804"/>
      <c r="F46" s="804"/>
      <c r="G46" s="64"/>
      <c r="H46" s="64"/>
      <c r="I46" s="64"/>
      <c r="J46" s="64"/>
      <c r="K46" s="64"/>
      <c r="L46" s="30"/>
      <c r="M46" s="64"/>
      <c r="N46" s="30"/>
      <c r="O46" s="64"/>
      <c r="P46" s="30"/>
      <c r="Q46" s="30"/>
      <c r="R46" s="30"/>
    </row>
    <row r="47" spans="3:18" s="5" customFormat="1" ht="27.75" customHeight="1">
      <c r="C47" s="6"/>
      <c r="D47" s="804"/>
      <c r="E47" s="804"/>
      <c r="F47" s="804"/>
      <c r="G47" s="64"/>
      <c r="H47" s="64"/>
      <c r="I47" s="64"/>
      <c r="J47" s="64"/>
      <c r="K47" s="64"/>
      <c r="L47" s="30"/>
      <c r="M47" s="64"/>
      <c r="N47" s="30"/>
      <c r="O47" s="64"/>
      <c r="P47" s="30"/>
      <c r="Q47" s="30"/>
      <c r="R47" s="30"/>
    </row>
    <row r="48" spans="3:15" s="5" customFormat="1" ht="27.75" customHeight="1">
      <c r="C48" s="6"/>
      <c r="D48" s="809"/>
      <c r="E48" s="809"/>
      <c r="F48" s="809"/>
      <c r="G48" s="6"/>
      <c r="H48" s="6"/>
      <c r="I48" s="6"/>
      <c r="J48" s="6"/>
      <c r="K48" s="6"/>
      <c r="M48" s="6"/>
      <c r="O48" s="6"/>
    </row>
    <row r="49" spans="3:15" s="5" customFormat="1" ht="27.75" customHeight="1">
      <c r="C49" s="6"/>
      <c r="D49" s="809"/>
      <c r="E49" s="809"/>
      <c r="F49" s="809"/>
      <c r="G49" s="6"/>
      <c r="H49" s="6"/>
      <c r="I49" s="6"/>
      <c r="J49" s="6"/>
      <c r="K49" s="6"/>
      <c r="M49" s="6"/>
      <c r="O49" s="6"/>
    </row>
  </sheetData>
  <sheetProtection sheet="1" formatCells="0" insertColumns="0" insertRows="0" deleteColumns="0" deleteRows="0"/>
  <mergeCells count="23">
    <mergeCell ref="B1:L1"/>
    <mergeCell ref="B26:C26"/>
    <mergeCell ref="D26:D27"/>
    <mergeCell ref="E26:F26"/>
    <mergeCell ref="G26:H26"/>
    <mergeCell ref="I26:J26"/>
    <mergeCell ref="K26:L26"/>
    <mergeCell ref="D49:F49"/>
    <mergeCell ref="B35:C35"/>
    <mergeCell ref="D47:F47"/>
    <mergeCell ref="D48:F48"/>
    <mergeCell ref="B27:C27"/>
    <mergeCell ref="B30:C30"/>
    <mergeCell ref="B31:C31"/>
    <mergeCell ref="B32:C32"/>
    <mergeCell ref="B33:C33"/>
    <mergeCell ref="Q35:V35"/>
    <mergeCell ref="H40:H41"/>
    <mergeCell ref="O26:P26"/>
    <mergeCell ref="D45:F45"/>
    <mergeCell ref="D46:F46"/>
    <mergeCell ref="E35:F35"/>
    <mergeCell ref="M26:N2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1" r:id="rId3"/>
  <headerFooter scaleWithDoc="0">
    <oddFooter>&amp;R&amp;G</oddFooter>
  </headerFooter>
  <rowBreaks count="1" manualBreakCount="1">
    <brk id="36" min="1" max="14" man="1"/>
  </rowBreaks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48"/>
  <sheetViews>
    <sheetView showGridLines="0" view="pageBreakPreview" zoomScale="90" zoomScaleSheetLayoutView="90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0" customWidth="1"/>
    <col min="2" max="2" width="10.75390625" style="0" customWidth="1"/>
    <col min="3" max="3" width="6.625" style="0" customWidth="1"/>
    <col min="4" max="4" width="16.25390625" style="0" customWidth="1"/>
    <col min="5" max="12" width="10.75390625" style="0" customWidth="1"/>
  </cols>
  <sheetData>
    <row r="1" spans="2:8" ht="17.25">
      <c r="B1" s="798"/>
      <c r="C1" s="799"/>
      <c r="D1" s="799"/>
      <c r="E1" s="799"/>
      <c r="F1" s="799"/>
      <c r="G1" s="799"/>
      <c r="H1" s="799"/>
    </row>
    <row r="2" spans="2:8" ht="17.25">
      <c r="B2" s="16"/>
      <c r="C2" s="1"/>
      <c r="D2" s="1"/>
      <c r="E2" s="1"/>
      <c r="F2" s="1"/>
      <c r="G2" s="1"/>
      <c r="H2" s="1"/>
    </row>
    <row r="3" spans="2:8" s="5" customFormat="1" ht="17.25">
      <c r="B3" s="28"/>
      <c r="C3" s="20"/>
      <c r="D3" s="20"/>
      <c r="E3" s="20"/>
      <c r="F3" s="20"/>
      <c r="G3" s="20"/>
      <c r="H3" s="20"/>
    </row>
    <row r="4" spans="2:8" s="5" customFormat="1" ht="17.25">
      <c r="B4" s="28"/>
      <c r="C4" s="20"/>
      <c r="D4" s="20"/>
      <c r="E4" s="20"/>
      <c r="F4" s="20"/>
      <c r="G4" s="20"/>
      <c r="H4" s="20"/>
    </row>
    <row r="5" spans="2:8" s="5" customFormat="1" ht="17.25">
      <c r="B5" s="28"/>
      <c r="C5" s="20"/>
      <c r="D5" s="20"/>
      <c r="E5" s="20"/>
      <c r="F5" s="20"/>
      <c r="G5" s="20"/>
      <c r="H5" s="20"/>
    </row>
    <row r="6" spans="2:8" s="5" customFormat="1" ht="17.25">
      <c r="B6" s="28"/>
      <c r="C6" s="20"/>
      <c r="D6" s="20"/>
      <c r="E6" s="20"/>
      <c r="F6" s="20"/>
      <c r="G6" s="20"/>
      <c r="H6" s="20"/>
    </row>
    <row r="7" spans="2:8" s="5" customFormat="1" ht="17.25">
      <c r="B7" s="28"/>
      <c r="C7" s="20"/>
      <c r="D7" s="20"/>
      <c r="E7" s="20"/>
      <c r="F7" s="20"/>
      <c r="G7" s="20"/>
      <c r="H7" s="20"/>
    </row>
    <row r="8" spans="2:8" s="5" customFormat="1" ht="17.25">
      <c r="B8" s="28"/>
      <c r="C8" s="20"/>
      <c r="D8" s="20"/>
      <c r="E8" s="20"/>
      <c r="F8" s="20"/>
      <c r="G8" s="20"/>
      <c r="H8" s="20"/>
    </row>
    <row r="9" spans="2:8" s="5" customFormat="1" ht="17.25">
      <c r="B9" s="28"/>
      <c r="C9" s="20"/>
      <c r="D9" s="20"/>
      <c r="E9" s="20"/>
      <c r="F9" s="20"/>
      <c r="G9" s="20"/>
      <c r="H9" s="20"/>
    </row>
    <row r="10" spans="2:8" s="5" customFormat="1" ht="17.25">
      <c r="B10" s="28"/>
      <c r="C10" s="20"/>
      <c r="D10" s="20"/>
      <c r="E10" s="20"/>
      <c r="F10" s="20"/>
      <c r="G10" s="20"/>
      <c r="H10" s="20"/>
    </row>
    <row r="11" spans="2:8" s="5" customFormat="1" ht="17.25">
      <c r="B11" s="28"/>
      <c r="C11" s="20"/>
      <c r="D11" s="20"/>
      <c r="E11" s="20"/>
      <c r="F11" s="20"/>
      <c r="G11" s="20"/>
      <c r="H11" s="20"/>
    </row>
    <row r="12" spans="2:8" s="5" customFormat="1" ht="17.25">
      <c r="B12" s="28"/>
      <c r="C12" s="20"/>
      <c r="D12" s="20"/>
      <c r="E12" s="20"/>
      <c r="F12" s="20"/>
      <c r="G12" s="20"/>
      <c r="H12" s="20"/>
    </row>
    <row r="13" spans="2:8" s="5" customFormat="1" ht="17.25">
      <c r="B13" s="28"/>
      <c r="C13" s="20"/>
      <c r="D13" s="20"/>
      <c r="E13" s="20"/>
      <c r="F13" s="20"/>
      <c r="G13" s="20"/>
      <c r="H13" s="20"/>
    </row>
    <row r="14" spans="2:8" s="5" customFormat="1" ht="17.25">
      <c r="B14" s="28"/>
      <c r="C14" s="20"/>
      <c r="D14" s="20"/>
      <c r="E14" s="20"/>
      <c r="F14" s="20"/>
      <c r="G14" s="20"/>
      <c r="H14" s="20"/>
    </row>
    <row r="15" spans="2:8" s="5" customFormat="1" ht="17.25">
      <c r="B15" s="28"/>
      <c r="C15" s="20"/>
      <c r="D15" s="20"/>
      <c r="E15" s="20"/>
      <c r="F15" s="20"/>
      <c r="G15" s="20"/>
      <c r="H15" s="20"/>
    </row>
    <row r="16" spans="2:8" s="5" customFormat="1" ht="17.25">
      <c r="B16" s="28"/>
      <c r="C16" s="20"/>
      <c r="D16" s="20"/>
      <c r="E16" s="20"/>
      <c r="F16" s="20"/>
      <c r="G16" s="20"/>
      <c r="H16" s="20"/>
    </row>
    <row r="17" spans="2:8" s="5" customFormat="1" ht="17.25">
      <c r="B17" s="28"/>
      <c r="C17" s="20"/>
      <c r="D17" s="20"/>
      <c r="E17" s="20"/>
      <c r="F17" s="20"/>
      <c r="G17" s="20"/>
      <c r="H17" s="20"/>
    </row>
    <row r="18" spans="2:8" s="5" customFormat="1" ht="17.25">
      <c r="B18" s="28"/>
      <c r="C18" s="20"/>
      <c r="D18" s="20"/>
      <c r="E18" s="20"/>
      <c r="F18" s="20"/>
      <c r="G18" s="20"/>
      <c r="H18" s="20"/>
    </row>
    <row r="19" spans="2:8" s="5" customFormat="1" ht="17.25">
      <c r="B19" s="28"/>
      <c r="C19" s="20"/>
      <c r="D19" s="20"/>
      <c r="E19" s="20"/>
      <c r="F19" s="20"/>
      <c r="G19" s="20"/>
      <c r="H19" s="20"/>
    </row>
    <row r="20" spans="2:8" s="5" customFormat="1" ht="17.25">
      <c r="B20" s="28"/>
      <c r="C20" s="20"/>
      <c r="D20" s="20"/>
      <c r="E20" s="20"/>
      <c r="F20" s="20"/>
      <c r="G20" s="20"/>
      <c r="H20" s="20"/>
    </row>
    <row r="21" spans="2:8" s="5" customFormat="1" ht="17.25">
      <c r="B21" s="28"/>
      <c r="C21" s="20"/>
      <c r="D21" s="20"/>
      <c r="E21" s="20"/>
      <c r="F21" s="20"/>
      <c r="G21" s="20"/>
      <c r="H21" s="20"/>
    </row>
    <row r="22" spans="2:8" s="5" customFormat="1" ht="17.25">
      <c r="B22" s="28"/>
      <c r="C22" s="20"/>
      <c r="D22" s="20"/>
      <c r="E22" s="20"/>
      <c r="F22" s="20"/>
      <c r="G22" s="20"/>
      <c r="H22" s="20"/>
    </row>
    <row r="23" spans="2:8" s="5" customFormat="1" ht="17.25">
      <c r="B23" s="28"/>
      <c r="C23" s="20"/>
      <c r="D23" s="20"/>
      <c r="E23" s="20"/>
      <c r="F23" s="20"/>
      <c r="G23" s="20"/>
      <c r="H23" s="20"/>
    </row>
    <row r="24" spans="2:8" s="5" customFormat="1" ht="17.25">
      <c r="B24" s="28"/>
      <c r="C24" s="20"/>
      <c r="D24" s="20"/>
      <c r="E24" s="20"/>
      <c r="F24" s="20"/>
      <c r="G24" s="20"/>
      <c r="H24" s="20"/>
    </row>
    <row r="25" spans="2:8" s="5" customFormat="1" ht="17.25">
      <c r="B25" s="28"/>
      <c r="C25" s="20"/>
      <c r="D25" s="20"/>
      <c r="E25" s="20"/>
      <c r="F25" s="20"/>
      <c r="G25" s="20"/>
      <c r="H25" s="20"/>
    </row>
    <row r="26" ht="13.5">
      <c r="D26" t="s">
        <v>10</v>
      </c>
    </row>
    <row r="27" ht="13.5">
      <c r="J27" s="631" t="s">
        <v>7</v>
      </c>
    </row>
    <row r="28" spans="2:17" ht="21.75" customHeight="1">
      <c r="B28" s="805"/>
      <c r="C28" s="805"/>
      <c r="D28" s="813" t="s">
        <v>30</v>
      </c>
      <c r="E28" s="371" t="s">
        <v>27</v>
      </c>
      <c r="F28" s="371" t="s">
        <v>28</v>
      </c>
      <c r="G28" s="371" t="s">
        <v>28</v>
      </c>
      <c r="H28" s="371" t="s">
        <v>28</v>
      </c>
      <c r="I28" s="371" t="s">
        <v>28</v>
      </c>
      <c r="J28" s="371" t="s">
        <v>28</v>
      </c>
      <c r="K28" s="312"/>
      <c r="L28" s="64"/>
      <c r="M28" s="64"/>
      <c r="N28" s="64"/>
      <c r="O28" s="64"/>
      <c r="P28" s="64"/>
      <c r="Q28" s="64"/>
    </row>
    <row r="29" spans="2:17" ht="24" customHeight="1">
      <c r="B29" s="810"/>
      <c r="C29" s="810"/>
      <c r="D29" s="813"/>
      <c r="E29" s="675" t="s">
        <v>310</v>
      </c>
      <c r="F29" s="372" t="s">
        <v>309</v>
      </c>
      <c r="G29" s="372" t="s">
        <v>309</v>
      </c>
      <c r="H29" s="372" t="s">
        <v>309</v>
      </c>
      <c r="I29" s="372" t="s">
        <v>309</v>
      </c>
      <c r="J29" s="372" t="s">
        <v>309</v>
      </c>
      <c r="K29" s="312"/>
      <c r="L29" s="64"/>
      <c r="M29" s="64"/>
      <c r="N29" s="64"/>
      <c r="O29" s="64"/>
      <c r="P29" s="64"/>
      <c r="Q29" s="64"/>
    </row>
    <row r="30" spans="2:17" ht="19.5" customHeight="1">
      <c r="B30" s="810"/>
      <c r="C30" s="810"/>
      <c r="D30" s="120" t="s">
        <v>31</v>
      </c>
      <c r="E30" s="121"/>
      <c r="F30" s="121"/>
      <c r="G30" s="121"/>
      <c r="H30" s="121"/>
      <c r="I30" s="121"/>
      <c r="J30" s="121"/>
      <c r="K30" s="312"/>
      <c r="L30" s="64"/>
      <c r="M30" s="64"/>
      <c r="N30" s="64"/>
      <c r="O30" s="64"/>
      <c r="P30" s="64"/>
      <c r="Q30" s="64"/>
    </row>
    <row r="31" spans="2:17" ht="19.5" customHeight="1">
      <c r="B31" s="810"/>
      <c r="C31" s="810"/>
      <c r="D31" s="120" t="s">
        <v>32</v>
      </c>
      <c r="E31" s="121"/>
      <c r="F31" s="121"/>
      <c r="G31" s="121"/>
      <c r="H31" s="121"/>
      <c r="I31" s="121"/>
      <c r="J31" s="121"/>
      <c r="K31" s="312"/>
      <c r="L31" s="64"/>
      <c r="M31" s="64"/>
      <c r="N31" s="64"/>
      <c r="O31" s="64"/>
      <c r="P31" s="64"/>
      <c r="Q31" s="64"/>
    </row>
    <row r="32" spans="2:17" ht="19.5" customHeight="1">
      <c r="B32" s="810"/>
      <c r="C32" s="810"/>
      <c r="D32" s="120" t="s">
        <v>148</v>
      </c>
      <c r="E32" s="121"/>
      <c r="F32" s="121"/>
      <c r="G32" s="121"/>
      <c r="H32" s="121"/>
      <c r="I32" s="121"/>
      <c r="J32" s="121"/>
      <c r="K32" s="312"/>
      <c r="L32" s="64"/>
      <c r="M32" s="64"/>
      <c r="N32" s="64"/>
      <c r="O32" s="64"/>
      <c r="P32" s="64"/>
      <c r="Q32" s="64"/>
    </row>
    <row r="33" spans="2:17" ht="19.5" customHeight="1">
      <c r="B33" s="810"/>
      <c r="C33" s="810"/>
      <c r="D33" s="120" t="s">
        <v>33</v>
      </c>
      <c r="E33" s="121"/>
      <c r="F33" s="121"/>
      <c r="G33" s="121"/>
      <c r="H33" s="121"/>
      <c r="I33" s="121"/>
      <c r="J33" s="121"/>
      <c r="K33" s="312"/>
      <c r="L33" s="64"/>
      <c r="M33" s="64"/>
      <c r="N33" s="64"/>
      <c r="O33" s="64"/>
      <c r="P33" s="64"/>
      <c r="Q33" s="64"/>
    </row>
    <row r="34" spans="2:17" ht="19.5" customHeight="1">
      <c r="B34" s="810"/>
      <c r="C34" s="810"/>
      <c r="D34" s="120" t="s">
        <v>34</v>
      </c>
      <c r="E34" s="121"/>
      <c r="F34" s="121"/>
      <c r="G34" s="121"/>
      <c r="H34" s="121"/>
      <c r="I34" s="121"/>
      <c r="J34" s="121"/>
      <c r="K34" s="312"/>
      <c r="L34" s="64"/>
      <c r="M34" s="64"/>
      <c r="N34" s="64"/>
      <c r="O34" s="64"/>
      <c r="P34" s="64"/>
      <c r="Q34" s="64"/>
    </row>
    <row r="35" spans="2:15" ht="13.5">
      <c r="B35" s="5"/>
      <c r="C35" s="5"/>
      <c r="D35" s="30"/>
      <c r="E35" s="30"/>
      <c r="F35" s="30"/>
      <c r="G35" s="30"/>
      <c r="H35" s="30"/>
      <c r="I35" s="30"/>
      <c r="J35" s="30"/>
      <c r="K35" s="30"/>
      <c r="L35" s="30"/>
      <c r="M35" s="5"/>
      <c r="N35" s="5"/>
      <c r="O35" s="5"/>
    </row>
    <row r="36" s="30" customFormat="1" ht="13.5"/>
    <row r="37" spans="2:15" s="30" customFormat="1" ht="19.5" customHeight="1">
      <c r="B37" s="64"/>
      <c r="C37" s="64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3" s="30" customFormat="1" ht="19.5" customHeight="1">
      <c r="B38" s="64"/>
      <c r="C38" s="64"/>
    </row>
    <row r="39" spans="2:3" s="30" customFormat="1" ht="19.5" customHeight="1">
      <c r="B39" s="64"/>
      <c r="C39" s="64"/>
    </row>
    <row r="40" spans="2:3" s="30" customFormat="1" ht="19.5" customHeight="1">
      <c r="B40" s="64"/>
      <c r="C40" s="64"/>
    </row>
    <row r="41" spans="2:11" s="30" customFormat="1" ht="19.5" customHeight="1">
      <c r="B41" s="64"/>
      <c r="C41" s="64"/>
      <c r="G41" s="812"/>
      <c r="H41" s="122"/>
      <c r="I41" s="122"/>
      <c r="J41" s="122"/>
      <c r="K41" s="122"/>
    </row>
    <row r="42" spans="2:11" s="30" customFormat="1" ht="19.5" customHeight="1">
      <c r="B42" s="64"/>
      <c r="C42" s="64"/>
      <c r="D42" s="64"/>
      <c r="E42" s="64"/>
      <c r="F42" s="31"/>
      <c r="G42" s="812"/>
      <c r="H42" s="123"/>
      <c r="I42" s="123"/>
      <c r="J42" s="123"/>
      <c r="K42" s="123"/>
    </row>
    <row r="43" spans="2:11" s="30" customFormat="1" ht="19.5" customHeight="1">
      <c r="B43" s="64"/>
      <c r="C43" s="64"/>
      <c r="D43" s="64"/>
      <c r="E43" s="64"/>
      <c r="F43" s="64"/>
      <c r="G43" s="124"/>
      <c r="H43" s="125"/>
      <c r="I43" s="125"/>
      <c r="J43" s="125"/>
      <c r="K43" s="125"/>
    </row>
    <row r="44" spans="3:11" s="5" customFormat="1" ht="27.75" customHeight="1">
      <c r="C44" s="6"/>
      <c r="D44" s="804"/>
      <c r="E44" s="804"/>
      <c r="F44" s="64"/>
      <c r="G44" s="124"/>
      <c r="H44" s="125"/>
      <c r="I44" s="125"/>
      <c r="J44" s="125"/>
      <c r="K44" s="125"/>
    </row>
    <row r="45" spans="3:11" s="5" customFormat="1" ht="27.75" customHeight="1">
      <c r="C45" s="6"/>
      <c r="D45" s="804"/>
      <c r="E45" s="804"/>
      <c r="F45" s="64"/>
      <c r="G45" s="124"/>
      <c r="H45" s="125"/>
      <c r="I45" s="125"/>
      <c r="J45" s="125"/>
      <c r="K45" s="125"/>
    </row>
    <row r="46" spans="3:11" s="5" customFormat="1" ht="27.75" customHeight="1">
      <c r="C46" s="6"/>
      <c r="D46" s="804"/>
      <c r="E46" s="804"/>
      <c r="F46" s="64"/>
      <c r="G46" s="124"/>
      <c r="H46" s="125"/>
      <c r="I46" s="125"/>
      <c r="J46" s="125"/>
      <c r="K46" s="125"/>
    </row>
    <row r="47" spans="3:11" s="5" customFormat="1" ht="27.75" customHeight="1">
      <c r="C47" s="6"/>
      <c r="D47" s="809"/>
      <c r="E47" s="809"/>
      <c r="F47" s="6"/>
      <c r="G47" s="124"/>
      <c r="H47" s="125"/>
      <c r="I47" s="125"/>
      <c r="J47" s="125"/>
      <c r="K47" s="125"/>
    </row>
    <row r="48" spans="3:7" s="5" customFormat="1" ht="27.75" customHeight="1">
      <c r="C48" s="6"/>
      <c r="D48" s="809"/>
      <c r="E48" s="809"/>
      <c r="F48" s="6"/>
      <c r="G48" s="6"/>
    </row>
  </sheetData>
  <sheetProtection/>
  <mergeCells count="15">
    <mergeCell ref="D48:E48"/>
    <mergeCell ref="B34:C34"/>
    <mergeCell ref="D44:E44"/>
    <mergeCell ref="D45:E45"/>
    <mergeCell ref="D46:E46"/>
    <mergeCell ref="D47:E47"/>
    <mergeCell ref="G41:G42"/>
    <mergeCell ref="B32:C32"/>
    <mergeCell ref="B33:C33"/>
    <mergeCell ref="B1:H1"/>
    <mergeCell ref="B28:C28"/>
    <mergeCell ref="B29:C29"/>
    <mergeCell ref="B30:C30"/>
    <mergeCell ref="D28:D29"/>
    <mergeCell ref="B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3"/>
  <headerFooter scaleWithDoc="0">
    <oddFooter>&amp;R&amp;G</oddFooter>
  </headerFooter>
  <rowBreaks count="1" manualBreakCount="1">
    <brk id="35" min="1" max="14" man="1"/>
  </rowBreaks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6"/>
  <sheetViews>
    <sheetView showGridLines="0" view="pageBreakPreview" zoomScale="90" zoomScaleSheetLayoutView="90" zoomScalePageLayoutView="0" workbookViewId="0" topLeftCell="A1">
      <selection activeCell="A1" sqref="A1:IV16384"/>
    </sheetView>
  </sheetViews>
  <sheetFormatPr defaultColWidth="9.00390625" defaultRowHeight="13.5"/>
  <cols>
    <col min="1" max="1" width="4.75390625" style="4" customWidth="1"/>
    <col min="2" max="3" width="9.00390625" style="4" customWidth="1"/>
    <col min="4" max="14" width="9.375" style="4" customWidth="1"/>
    <col min="15" max="15" width="9.00390625" style="4" customWidth="1"/>
    <col min="16" max="16" width="4.75390625" style="4" customWidth="1"/>
    <col min="17" max="18" width="9.00390625" style="4" customWidth="1"/>
    <col min="19" max="19" width="4.75390625" style="4" customWidth="1"/>
    <col min="20" max="16384" width="9.00390625" style="4" customWidth="1"/>
  </cols>
  <sheetData>
    <row r="1" spans="1:9" ht="17.25">
      <c r="A1" s="69"/>
      <c r="B1" s="69"/>
      <c r="C1" s="69"/>
      <c r="D1" s="69"/>
      <c r="E1" s="69"/>
      <c r="F1" s="69"/>
      <c r="G1" s="69"/>
      <c r="H1" s="69"/>
      <c r="I1" s="69"/>
    </row>
    <row r="2" spans="1:9" ht="17.25">
      <c r="A2" s="16"/>
      <c r="B2" s="16"/>
      <c r="C2" s="16"/>
      <c r="D2" s="16"/>
      <c r="E2" s="16"/>
      <c r="F2" s="16"/>
      <c r="G2" s="16"/>
      <c r="H2" s="16"/>
      <c r="I2" s="16"/>
    </row>
    <row r="3" spans="1:9" ht="17.25">
      <c r="A3" s="16"/>
      <c r="B3" s="16"/>
      <c r="C3" s="16"/>
      <c r="D3" s="16"/>
      <c r="E3" s="16"/>
      <c r="F3" s="16"/>
      <c r="G3" s="16"/>
      <c r="H3" s="16"/>
      <c r="I3" s="16"/>
    </row>
    <row r="4" spans="1:9" ht="17.25">
      <c r="A4" s="16"/>
      <c r="B4" s="16"/>
      <c r="C4" s="16"/>
      <c r="D4" s="16"/>
      <c r="E4" s="16"/>
      <c r="F4" s="16"/>
      <c r="G4" s="16"/>
      <c r="H4" s="16"/>
      <c r="I4" s="16"/>
    </row>
    <row r="5" spans="1:9" ht="17.25">
      <c r="A5" s="16"/>
      <c r="B5" s="16"/>
      <c r="C5" s="16"/>
      <c r="D5" s="16"/>
      <c r="E5" s="16"/>
      <c r="F5" s="16"/>
      <c r="G5" s="16"/>
      <c r="H5" s="16"/>
      <c r="I5" s="16"/>
    </row>
    <row r="6" spans="1:9" ht="17.25">
      <c r="A6" s="16"/>
      <c r="B6" s="16"/>
      <c r="C6" s="16"/>
      <c r="D6" s="16"/>
      <c r="E6" s="16"/>
      <c r="F6" s="16"/>
      <c r="G6" s="16"/>
      <c r="H6" s="16"/>
      <c r="I6" s="16"/>
    </row>
    <row r="7" spans="1:9" ht="17.25">
      <c r="A7" s="16"/>
      <c r="B7" s="16"/>
      <c r="C7" s="16"/>
      <c r="D7" s="16"/>
      <c r="E7" s="16"/>
      <c r="F7" s="16"/>
      <c r="G7" s="16"/>
      <c r="H7" s="16"/>
      <c r="I7" s="16"/>
    </row>
    <row r="8" spans="1:9" ht="17.25">
      <c r="A8" s="16"/>
      <c r="B8" s="16"/>
      <c r="C8" s="16"/>
      <c r="D8" s="16"/>
      <c r="E8" s="16"/>
      <c r="F8" s="16"/>
      <c r="G8" s="16"/>
      <c r="H8" s="16"/>
      <c r="I8" s="16"/>
    </row>
    <row r="9" spans="1:9" ht="17.25">
      <c r="A9" s="16"/>
      <c r="B9" s="16"/>
      <c r="C9" s="16"/>
      <c r="D9" s="16"/>
      <c r="E9" s="16"/>
      <c r="F9" s="16"/>
      <c r="G9" s="16"/>
      <c r="H9" s="16"/>
      <c r="I9" s="16"/>
    </row>
    <row r="10" spans="1:9" ht="17.25">
      <c r="A10" s="16"/>
      <c r="B10" s="16"/>
      <c r="C10" s="16"/>
      <c r="D10" s="16"/>
      <c r="E10" s="16"/>
      <c r="F10" s="16"/>
      <c r="G10" s="16"/>
      <c r="H10" s="16"/>
      <c r="I10" s="16"/>
    </row>
    <row r="11" spans="1:15" ht="31.5" customHeight="1">
      <c r="A11" s="16"/>
      <c r="B11" s="814"/>
      <c r="C11" s="814"/>
      <c r="D11" s="815" t="s">
        <v>311</v>
      </c>
      <c r="E11" s="816"/>
      <c r="F11" s="815" t="s">
        <v>35</v>
      </c>
      <c r="G11" s="816"/>
      <c r="H11" s="815" t="s">
        <v>36</v>
      </c>
      <c r="I11" s="816"/>
      <c r="J11" s="814" t="s">
        <v>37</v>
      </c>
      <c r="K11" s="814"/>
      <c r="L11" s="814" t="s">
        <v>294</v>
      </c>
      <c r="M11" s="814"/>
      <c r="N11" s="814" t="s">
        <v>295</v>
      </c>
      <c r="O11" s="814"/>
    </row>
    <row r="12" spans="1:15" ht="51" customHeight="1">
      <c r="A12" s="16"/>
      <c r="B12" s="820" t="s">
        <v>38</v>
      </c>
      <c r="C12" s="814"/>
      <c r="D12" s="815" t="s">
        <v>60</v>
      </c>
      <c r="E12" s="816"/>
      <c r="F12" s="815" t="s">
        <v>60</v>
      </c>
      <c r="G12" s="816"/>
      <c r="H12" s="815" t="s">
        <v>60</v>
      </c>
      <c r="I12" s="816"/>
      <c r="J12" s="815" t="s">
        <v>60</v>
      </c>
      <c r="K12" s="816"/>
      <c r="L12" s="815" t="s">
        <v>60</v>
      </c>
      <c r="M12" s="816"/>
      <c r="N12" s="815" t="s">
        <v>60</v>
      </c>
      <c r="O12" s="816"/>
    </row>
    <row r="13" spans="1:9" ht="17.25">
      <c r="A13" s="16"/>
      <c r="B13" s="172"/>
      <c r="C13" s="72"/>
      <c r="D13" s="72"/>
      <c r="E13" s="72"/>
      <c r="F13" s="72"/>
      <c r="G13" s="72"/>
      <c r="H13" s="72"/>
      <c r="I13" s="16"/>
    </row>
    <row r="14" spans="1:9" ht="17.25">
      <c r="A14" s="16"/>
      <c r="B14" s="805"/>
      <c r="C14" s="805"/>
      <c r="D14" s="97"/>
      <c r="E14" s="97"/>
      <c r="F14" s="97"/>
      <c r="G14" s="97"/>
      <c r="H14" s="97"/>
      <c r="I14" s="16"/>
    </row>
    <row r="15" spans="1:9" ht="37.5" customHeight="1">
      <c r="A15" s="16"/>
      <c r="B15" s="791"/>
      <c r="C15" s="805"/>
      <c r="D15" s="31"/>
      <c r="E15" s="31"/>
      <c r="F15" s="31"/>
      <c r="G15" s="31"/>
      <c r="H15" s="31"/>
      <c r="I15" s="16"/>
    </row>
    <row r="16" spans="1:9" ht="17.25">
      <c r="A16" s="16"/>
      <c r="B16" s="72"/>
      <c r="C16" s="72"/>
      <c r="D16" s="72"/>
      <c r="E16" s="72"/>
      <c r="F16" s="72"/>
      <c r="G16" s="72"/>
      <c r="H16" s="72"/>
      <c r="I16" s="16"/>
    </row>
    <row r="17" spans="1:9" ht="17.25">
      <c r="A17" s="16"/>
      <c r="B17" s="72"/>
      <c r="C17" s="72"/>
      <c r="D17" s="72"/>
      <c r="E17" s="72"/>
      <c r="F17" s="72"/>
      <c r="G17" s="72"/>
      <c r="H17" s="72"/>
      <c r="I17" s="16"/>
    </row>
    <row r="18" spans="1:9" ht="17.25">
      <c r="A18" s="16"/>
      <c r="B18" s="72"/>
      <c r="C18" s="72"/>
      <c r="D18" s="72"/>
      <c r="E18" s="72"/>
      <c r="F18" s="72"/>
      <c r="G18" s="72"/>
      <c r="H18" s="72"/>
      <c r="I18" s="16"/>
    </row>
    <row r="19" spans="1:9" s="68" customFormat="1" ht="14.25">
      <c r="A19" s="67"/>
      <c r="B19" s="67"/>
      <c r="C19" s="67"/>
      <c r="D19" s="67"/>
      <c r="E19" s="67"/>
      <c r="F19" s="67"/>
      <c r="G19" s="67"/>
      <c r="H19" s="67"/>
      <c r="I19" s="67"/>
    </row>
    <row r="20" spans="1:14" s="68" customFormat="1" ht="37.5" customHeight="1">
      <c r="A20" s="67"/>
      <c r="B20" s="818" t="s">
        <v>39</v>
      </c>
      <c r="C20" s="819"/>
      <c r="D20" s="818" t="s">
        <v>40</v>
      </c>
      <c r="E20" s="821"/>
      <c r="F20" s="821"/>
      <c r="G20" s="819"/>
      <c r="H20" s="818" t="s">
        <v>41</v>
      </c>
      <c r="I20" s="819"/>
      <c r="J20" s="818" t="s">
        <v>42</v>
      </c>
      <c r="K20" s="819"/>
      <c r="L20" s="818" t="s">
        <v>43</v>
      </c>
      <c r="M20" s="821"/>
      <c r="N20" s="819"/>
    </row>
    <row r="21" spans="1:22" s="68" customFormat="1" ht="37.5" customHeight="1">
      <c r="A21" s="67"/>
      <c r="B21" s="818"/>
      <c r="C21" s="819"/>
      <c r="D21" s="818"/>
      <c r="E21" s="821"/>
      <c r="F21" s="821"/>
      <c r="G21" s="819"/>
      <c r="H21" s="818"/>
      <c r="I21" s="819"/>
      <c r="J21" s="818"/>
      <c r="K21" s="819"/>
      <c r="L21" s="818"/>
      <c r="M21" s="821"/>
      <c r="N21" s="819"/>
      <c r="Q21" s="177"/>
      <c r="R21" s="175"/>
      <c r="T21" s="175"/>
      <c r="U21" s="175"/>
      <c r="V21" s="175"/>
    </row>
    <row r="22" spans="1:22" s="68" customFormat="1" ht="37.5" customHeight="1">
      <c r="A22" s="67"/>
      <c r="B22" s="818"/>
      <c r="C22" s="819"/>
      <c r="D22" s="818"/>
      <c r="E22" s="821"/>
      <c r="F22" s="821"/>
      <c r="G22" s="819"/>
      <c r="H22" s="818"/>
      <c r="I22" s="819"/>
      <c r="J22" s="818"/>
      <c r="K22" s="819"/>
      <c r="L22" s="818"/>
      <c r="M22" s="821"/>
      <c r="N22" s="819"/>
      <c r="Q22" s="175"/>
      <c r="R22" s="175"/>
      <c r="T22" s="175"/>
      <c r="U22" s="175"/>
      <c r="V22" s="175"/>
    </row>
    <row r="23" spans="1:22" s="68" customFormat="1" ht="15.75">
      <c r="A23" s="67"/>
      <c r="B23" s="173"/>
      <c r="C23" s="174"/>
      <c r="D23" s="174"/>
      <c r="E23" s="174"/>
      <c r="F23" s="174"/>
      <c r="G23" s="174"/>
      <c r="H23" s="174"/>
      <c r="I23" s="174"/>
      <c r="J23" s="175"/>
      <c r="K23" s="175"/>
      <c r="L23" s="175"/>
      <c r="M23" s="175"/>
      <c r="N23" s="175"/>
      <c r="Q23" s="178"/>
      <c r="R23" s="179"/>
      <c r="T23" s="179"/>
      <c r="U23" s="179"/>
      <c r="V23" s="179"/>
    </row>
    <row r="24" spans="1:22" s="68" customFormat="1" ht="25.5" customHeight="1">
      <c r="A24" s="67"/>
      <c r="B24" s="817"/>
      <c r="C24" s="817"/>
      <c r="D24" s="817"/>
      <c r="E24" s="817"/>
      <c r="F24" s="817"/>
      <c r="G24" s="817"/>
      <c r="H24" s="817"/>
      <c r="I24" s="174"/>
      <c r="J24" s="174"/>
      <c r="K24" s="817"/>
      <c r="L24" s="817"/>
      <c r="M24" s="817"/>
      <c r="N24" s="817"/>
      <c r="Q24" s="180"/>
      <c r="R24" s="822"/>
      <c r="T24" s="822"/>
      <c r="U24" s="822"/>
      <c r="V24" s="822"/>
    </row>
    <row r="25" spans="1:22" s="68" customFormat="1" ht="25.5" customHeight="1">
      <c r="A25" s="67"/>
      <c r="B25" s="817"/>
      <c r="C25" s="817"/>
      <c r="D25" s="817"/>
      <c r="E25" s="817"/>
      <c r="F25" s="817"/>
      <c r="G25" s="817"/>
      <c r="H25" s="817"/>
      <c r="I25" s="174"/>
      <c r="J25" s="174"/>
      <c r="K25" s="817"/>
      <c r="L25" s="817"/>
      <c r="M25" s="817"/>
      <c r="N25" s="817"/>
      <c r="Q25" s="180"/>
      <c r="R25" s="822"/>
      <c r="T25" s="822"/>
      <c r="U25" s="822"/>
      <c r="V25" s="822"/>
    </row>
    <row r="26" spans="1:22" ht="25.5" customHeight="1">
      <c r="A26" s="16"/>
      <c r="B26" s="817"/>
      <c r="C26" s="817"/>
      <c r="D26" s="817"/>
      <c r="E26" s="817"/>
      <c r="F26" s="817"/>
      <c r="G26" s="817"/>
      <c r="H26" s="817"/>
      <c r="I26" s="174"/>
      <c r="J26" s="174"/>
      <c r="K26" s="817"/>
      <c r="L26" s="817"/>
      <c r="M26" s="817"/>
      <c r="N26" s="817"/>
      <c r="Q26" s="176"/>
      <c r="R26" s="176"/>
      <c r="T26" s="176"/>
      <c r="U26" s="176"/>
      <c r="V26" s="176"/>
    </row>
    <row r="27" spans="1:22" ht="25.5" customHeight="1">
      <c r="A27" s="16"/>
      <c r="B27" s="817"/>
      <c r="C27" s="817"/>
      <c r="D27" s="817"/>
      <c r="E27" s="817"/>
      <c r="F27" s="817"/>
      <c r="G27" s="817"/>
      <c r="H27" s="817"/>
      <c r="I27" s="174"/>
      <c r="J27" s="174"/>
      <c r="K27" s="817"/>
      <c r="L27" s="817"/>
      <c r="M27" s="817"/>
      <c r="N27" s="817"/>
      <c r="Q27" s="176"/>
      <c r="R27" s="176"/>
      <c r="T27" s="176"/>
      <c r="U27" s="176"/>
      <c r="V27" s="176"/>
    </row>
    <row r="28" spans="1:22" ht="17.25">
      <c r="A28" s="16"/>
      <c r="B28" s="16"/>
      <c r="C28" s="16"/>
      <c r="D28" s="16"/>
      <c r="E28" s="16"/>
      <c r="F28" s="16"/>
      <c r="G28" s="16"/>
      <c r="H28" s="16"/>
      <c r="I28" s="16"/>
      <c r="Q28" s="176"/>
      <c r="R28" s="176"/>
      <c r="T28" s="176"/>
      <c r="U28" s="176"/>
      <c r="V28" s="176"/>
    </row>
    <row r="29" spans="1:22" ht="17.25">
      <c r="A29" s="16"/>
      <c r="B29" s="16"/>
      <c r="C29" s="16"/>
      <c r="D29" s="16"/>
      <c r="E29" s="16"/>
      <c r="F29" s="16"/>
      <c r="G29" s="16"/>
      <c r="H29" s="16"/>
      <c r="I29" s="16"/>
      <c r="Q29" s="176"/>
      <c r="R29" s="176"/>
      <c r="T29" s="176"/>
      <c r="U29" s="176"/>
      <c r="V29" s="176"/>
    </row>
    <row r="30" spans="17:22" ht="53.25" customHeight="1">
      <c r="Q30" s="179"/>
      <c r="R30" s="179"/>
      <c r="T30" s="179"/>
      <c r="U30" s="179"/>
      <c r="V30" s="179"/>
    </row>
    <row r="31" spans="2:22" s="17" customFormat="1" ht="30.75" customHeight="1">
      <c r="B31" s="70"/>
      <c r="C31" s="70"/>
      <c r="D31" s="70"/>
      <c r="E31" s="70"/>
      <c r="F31" s="70"/>
      <c r="G31" s="70"/>
      <c r="H31" s="70"/>
      <c r="I31" s="70"/>
      <c r="Q31" s="180"/>
      <c r="R31" s="180"/>
      <c r="T31" s="180"/>
      <c r="U31" s="180"/>
      <c r="V31" s="180"/>
    </row>
    <row r="32" spans="2:22" ht="30.75" customHeight="1">
      <c r="B32" s="71"/>
      <c r="C32" s="71"/>
      <c r="D32" s="71"/>
      <c r="E32" s="71"/>
      <c r="F32" s="71"/>
      <c r="G32" s="71"/>
      <c r="H32" s="71"/>
      <c r="I32" s="71"/>
      <c r="Q32" s="181"/>
      <c r="R32" s="181"/>
      <c r="T32" s="181"/>
      <c r="U32" s="181"/>
      <c r="V32" s="181"/>
    </row>
    <row r="33" spans="2:22" ht="30.75" customHeight="1">
      <c r="B33" s="71"/>
      <c r="C33" s="71"/>
      <c r="D33" s="71"/>
      <c r="E33" s="71"/>
      <c r="F33" s="71"/>
      <c r="G33" s="71"/>
      <c r="H33" s="71"/>
      <c r="I33" s="71"/>
      <c r="Q33" s="176"/>
      <c r="R33" s="176"/>
      <c r="T33" s="176"/>
      <c r="U33" s="176"/>
      <c r="V33" s="176"/>
    </row>
    <row r="34" spans="2:9" ht="30.75" customHeight="1">
      <c r="B34" s="71"/>
      <c r="C34" s="71"/>
      <c r="D34" s="71"/>
      <c r="E34" s="71"/>
      <c r="F34" s="71"/>
      <c r="G34" s="71"/>
      <c r="H34" s="71"/>
      <c r="I34" s="71"/>
    </row>
    <row r="35" spans="2:9" ht="30.75" customHeight="1">
      <c r="B35" s="71"/>
      <c r="C35" s="71"/>
      <c r="D35" s="71"/>
      <c r="E35" s="71"/>
      <c r="F35" s="71"/>
      <c r="G35" s="71"/>
      <c r="H35" s="71"/>
      <c r="I35" s="71"/>
    </row>
    <row r="36" spans="2:9" ht="30.75" customHeight="1">
      <c r="B36" s="71"/>
      <c r="C36" s="71"/>
      <c r="D36" s="71"/>
      <c r="E36" s="71"/>
      <c r="F36" s="71"/>
      <c r="G36" s="71"/>
      <c r="H36" s="71"/>
      <c r="I36" s="71"/>
    </row>
    <row r="37" spans="2:9" ht="30.75" customHeight="1">
      <c r="B37" s="71"/>
      <c r="C37" s="71"/>
      <c r="D37" s="71"/>
      <c r="E37" s="71"/>
      <c r="F37" s="71"/>
      <c r="G37" s="71"/>
      <c r="H37" s="71"/>
      <c r="I37" s="71"/>
    </row>
    <row r="38" spans="2:9" ht="30.75" customHeight="1">
      <c r="B38" s="71"/>
      <c r="C38" s="71"/>
      <c r="D38" s="71"/>
      <c r="E38" s="71"/>
      <c r="F38" s="71"/>
      <c r="G38" s="71"/>
      <c r="H38" s="71"/>
      <c r="I38" s="71"/>
    </row>
    <row r="39" spans="2:9" ht="30.75" customHeight="1">
      <c r="B39" s="71"/>
      <c r="C39" s="71"/>
      <c r="D39" s="71"/>
      <c r="E39" s="71"/>
      <c r="F39" s="71"/>
      <c r="G39" s="71"/>
      <c r="H39" s="71"/>
      <c r="I39" s="71"/>
    </row>
    <row r="40" spans="2:9" ht="30.75" customHeight="1">
      <c r="B40" s="71"/>
      <c r="C40" s="71"/>
      <c r="D40" s="71"/>
      <c r="E40" s="71"/>
      <c r="F40" s="71"/>
      <c r="G40" s="71"/>
      <c r="H40" s="71"/>
      <c r="I40" s="71"/>
    </row>
    <row r="41" spans="2:9" ht="30.75" customHeight="1">
      <c r="B41" s="71"/>
      <c r="C41" s="71"/>
      <c r="D41" s="71"/>
      <c r="E41" s="71"/>
      <c r="F41" s="71"/>
      <c r="G41" s="71"/>
      <c r="H41" s="71"/>
      <c r="I41" s="71"/>
    </row>
    <row r="42" spans="2:9" ht="30.75" customHeight="1">
      <c r="B42" s="71"/>
      <c r="C42" s="71"/>
      <c r="D42" s="71"/>
      <c r="E42" s="71"/>
      <c r="F42" s="71"/>
      <c r="G42" s="71"/>
      <c r="H42" s="71"/>
      <c r="I42" s="71"/>
    </row>
    <row r="43" spans="2:9" ht="30.75" customHeight="1">
      <c r="B43" s="71"/>
      <c r="C43" s="71"/>
      <c r="D43" s="71"/>
      <c r="E43" s="71"/>
      <c r="F43" s="71"/>
      <c r="G43" s="71"/>
      <c r="H43" s="71"/>
      <c r="I43" s="71"/>
    </row>
    <row r="44" spans="2:9" ht="30.75" customHeight="1">
      <c r="B44" s="71"/>
      <c r="C44" s="71"/>
      <c r="D44" s="71"/>
      <c r="E44" s="71"/>
      <c r="F44" s="71"/>
      <c r="G44" s="71"/>
      <c r="H44" s="71"/>
      <c r="I44" s="71"/>
    </row>
    <row r="45" spans="2:9" ht="30.75" customHeight="1">
      <c r="B45" s="72"/>
      <c r="C45" s="71"/>
      <c r="D45" s="71"/>
      <c r="E45" s="71"/>
      <c r="F45" s="71"/>
      <c r="G45" s="71"/>
      <c r="H45" s="71"/>
      <c r="I45" s="71"/>
    </row>
    <row r="46" spans="2:9" ht="21" customHeight="1">
      <c r="B46" s="71"/>
      <c r="C46" s="71"/>
      <c r="D46" s="71"/>
      <c r="E46" s="71"/>
      <c r="F46" s="71"/>
      <c r="G46" s="71"/>
      <c r="H46" s="71"/>
      <c r="I46" s="71"/>
    </row>
  </sheetData>
  <sheetProtection/>
  <mergeCells count="51">
    <mergeCell ref="H20:I20"/>
    <mergeCell ref="L20:N20"/>
    <mergeCell ref="J20:K20"/>
    <mergeCell ref="H12:I12"/>
    <mergeCell ref="J22:K22"/>
    <mergeCell ref="L21:N21"/>
    <mergeCell ref="J21:K21"/>
    <mergeCell ref="L22:N22"/>
    <mergeCell ref="H21:I21"/>
    <mergeCell ref="D11:E11"/>
    <mergeCell ref="F11:G11"/>
    <mergeCell ref="H11:I11"/>
    <mergeCell ref="J11:K11"/>
    <mergeCell ref="L11:M11"/>
    <mergeCell ref="L12:M12"/>
    <mergeCell ref="J12:K12"/>
    <mergeCell ref="F12:G12"/>
    <mergeCell ref="M26:N26"/>
    <mergeCell ref="B27:C27"/>
    <mergeCell ref="B26:C26"/>
    <mergeCell ref="K26:L26"/>
    <mergeCell ref="D27:H27"/>
    <mergeCell ref="K27:L27"/>
    <mergeCell ref="B20:C20"/>
    <mergeCell ref="D20:G20"/>
    <mergeCell ref="M27:N27"/>
    <mergeCell ref="D12:E12"/>
    <mergeCell ref="B14:C14"/>
    <mergeCell ref="B15:C15"/>
    <mergeCell ref="D26:H26"/>
    <mergeCell ref="D25:H25"/>
    <mergeCell ref="D22:G22"/>
    <mergeCell ref="H22:I22"/>
    <mergeCell ref="M25:N25"/>
    <mergeCell ref="V24:V25"/>
    <mergeCell ref="K24:L24"/>
    <mergeCell ref="K25:L25"/>
    <mergeCell ref="R24:R25"/>
    <mergeCell ref="T24:T25"/>
    <mergeCell ref="U24:U25"/>
    <mergeCell ref="M24:N24"/>
    <mergeCell ref="N11:O11"/>
    <mergeCell ref="N12:O12"/>
    <mergeCell ref="B11:C11"/>
    <mergeCell ref="B24:C24"/>
    <mergeCell ref="D24:H24"/>
    <mergeCell ref="B25:C25"/>
    <mergeCell ref="B22:C22"/>
    <mergeCell ref="B21:C21"/>
    <mergeCell ref="B12:C12"/>
    <mergeCell ref="D21:G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headerFooter scaleWithDoc="0">
    <oddFooter>&amp;R&amp;G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0" zoomScaleNormal="60" zoomScalePageLayoutView="0" workbookViewId="0" topLeftCell="A1">
      <selection activeCell="G20" sqref="G20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scaleWithDoc="0">
    <oddFooter>&amp;R&amp;G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0"/>
  <sheetViews>
    <sheetView showGridLines="0" zoomScale="80" zoomScaleNormal="80" zoomScalePageLayoutView="0" workbookViewId="0" topLeftCell="A1">
      <selection activeCell="G20" sqref="G20"/>
    </sheetView>
  </sheetViews>
  <sheetFormatPr defaultColWidth="9.00390625" defaultRowHeight="13.5"/>
  <cols>
    <col min="1" max="1" width="3.375" style="0" customWidth="1"/>
    <col min="2" max="2" width="15.50390625" style="0" customWidth="1"/>
    <col min="3" max="3" width="38.125" style="0" customWidth="1"/>
    <col min="4" max="4" width="18.00390625" style="0" customWidth="1"/>
    <col min="5" max="5" width="10.875" style="0" customWidth="1"/>
    <col min="6" max="10" width="17.625" style="0" customWidth="1"/>
    <col min="11" max="11" width="6.00390625" style="0" customWidth="1"/>
  </cols>
  <sheetData>
    <row r="4" spans="2:10" ht="13.5">
      <c r="B4" s="270"/>
      <c r="C4" s="270"/>
      <c r="D4" s="270"/>
      <c r="E4" s="270"/>
      <c r="F4" s="823" t="s">
        <v>184</v>
      </c>
      <c r="G4" s="824"/>
      <c r="H4" s="824"/>
      <c r="I4" s="824"/>
      <c r="J4" s="825"/>
    </row>
    <row r="5" spans="2:10" ht="13.5">
      <c r="B5" s="272" t="s">
        <v>4</v>
      </c>
      <c r="C5" s="272" t="s">
        <v>11</v>
      </c>
      <c r="D5" s="272" t="s">
        <v>12</v>
      </c>
      <c r="E5" s="273" t="s">
        <v>1</v>
      </c>
      <c r="F5" s="370" t="s">
        <v>179</v>
      </c>
      <c r="G5" s="370" t="s">
        <v>180</v>
      </c>
      <c r="H5" s="370" t="s">
        <v>181</v>
      </c>
      <c r="I5" s="370" t="s">
        <v>291</v>
      </c>
      <c r="J5" s="370" t="s">
        <v>292</v>
      </c>
    </row>
    <row r="6" spans="2:10" ht="27" customHeight="1">
      <c r="B6" s="826"/>
      <c r="C6" s="73"/>
      <c r="D6" s="73"/>
      <c r="E6" s="9"/>
      <c r="F6" s="74"/>
      <c r="G6" s="75"/>
      <c r="H6" s="75"/>
      <c r="I6" s="75"/>
      <c r="J6" s="75"/>
    </row>
    <row r="7" spans="2:10" ht="27" customHeight="1">
      <c r="B7" s="826"/>
      <c r="C7" s="73"/>
      <c r="D7" s="73"/>
      <c r="E7" s="827"/>
      <c r="F7" s="74"/>
      <c r="G7" s="75"/>
      <c r="H7" s="75"/>
      <c r="I7" s="75"/>
      <c r="J7" s="75"/>
    </row>
    <row r="8" spans="2:10" ht="27" customHeight="1">
      <c r="B8" s="826"/>
      <c r="C8" s="73"/>
      <c r="D8" s="73"/>
      <c r="E8" s="827"/>
      <c r="F8" s="74"/>
      <c r="G8" s="75"/>
      <c r="H8" s="75"/>
      <c r="I8" s="75"/>
      <c r="J8" s="75"/>
    </row>
    <row r="9" spans="2:10" ht="27" customHeight="1">
      <c r="B9" s="826"/>
      <c r="C9" s="73"/>
      <c r="D9" s="73"/>
      <c r="E9" s="827"/>
      <c r="F9" s="74"/>
      <c r="G9" s="75"/>
      <c r="H9" s="75"/>
      <c r="I9" s="75"/>
      <c r="J9" s="75"/>
    </row>
    <row r="10" spans="2:10" ht="27" customHeight="1">
      <c r="B10" s="826"/>
      <c r="C10" s="73"/>
      <c r="D10" s="73"/>
      <c r="E10" s="827"/>
      <c r="F10" s="74"/>
      <c r="G10" s="75"/>
      <c r="H10" s="75"/>
      <c r="I10" s="75"/>
      <c r="J10" s="75"/>
    </row>
    <row r="11" spans="2:10" ht="27" customHeight="1">
      <c r="B11" s="826"/>
      <c r="C11" s="73"/>
      <c r="D11" s="73"/>
      <c r="E11" s="66"/>
      <c r="F11" s="75"/>
      <c r="G11" s="75"/>
      <c r="H11" s="75"/>
      <c r="I11" s="75"/>
      <c r="J11" s="75"/>
    </row>
    <row r="12" spans="2:10" ht="27" customHeight="1">
      <c r="B12" s="826"/>
      <c r="C12" s="73"/>
      <c r="D12" s="73"/>
      <c r="E12" s="827"/>
      <c r="F12" s="74"/>
      <c r="G12" s="75"/>
      <c r="H12" s="75"/>
      <c r="I12" s="75"/>
      <c r="J12" s="75"/>
    </row>
    <row r="13" spans="2:10" ht="27" customHeight="1">
      <c r="B13" s="826"/>
      <c r="C13" s="73"/>
      <c r="D13" s="73"/>
      <c r="E13" s="827"/>
      <c r="F13" s="74"/>
      <c r="G13" s="75"/>
      <c r="H13" s="75"/>
      <c r="I13" s="75"/>
      <c r="J13" s="75"/>
    </row>
    <row r="14" spans="2:10" ht="27" customHeight="1">
      <c r="B14" s="826"/>
      <c r="C14" s="73"/>
      <c r="D14" s="73"/>
      <c r="E14" s="827"/>
      <c r="F14" s="74"/>
      <c r="G14" s="75"/>
      <c r="H14" s="75"/>
      <c r="I14" s="75"/>
      <c r="J14" s="75"/>
    </row>
    <row r="15" spans="2:10" ht="27" customHeight="1">
      <c r="B15" s="826"/>
      <c r="C15" s="73"/>
      <c r="D15" s="73"/>
      <c r="E15" s="827"/>
      <c r="F15" s="74"/>
      <c r="G15" s="75"/>
      <c r="H15" s="75"/>
      <c r="I15" s="75"/>
      <c r="J15" s="75"/>
    </row>
    <row r="16" spans="2:10" ht="27" customHeight="1">
      <c r="B16" s="826"/>
      <c r="C16" s="73"/>
      <c r="D16" s="73"/>
      <c r="E16" s="827"/>
      <c r="F16" s="75"/>
      <c r="G16" s="75"/>
      <c r="H16" s="75"/>
      <c r="I16" s="75"/>
      <c r="J16" s="75"/>
    </row>
    <row r="17" spans="2:10" ht="27" customHeight="1">
      <c r="B17" s="826"/>
      <c r="C17" s="73"/>
      <c r="D17" s="73"/>
      <c r="E17" s="827"/>
      <c r="F17" s="75"/>
      <c r="G17" s="75"/>
      <c r="H17" s="75"/>
      <c r="I17" s="75"/>
      <c r="J17" s="75"/>
    </row>
    <row r="18" spans="2:10" ht="27" customHeight="1">
      <c r="B18" s="826"/>
      <c r="C18" s="73"/>
      <c r="D18" s="73"/>
      <c r="E18" s="827"/>
      <c r="F18" s="75"/>
      <c r="G18" s="75"/>
      <c r="H18" s="75"/>
      <c r="I18" s="75"/>
      <c r="J18" s="75"/>
    </row>
    <row r="19" spans="2:10" ht="27" customHeight="1">
      <c r="B19" s="826"/>
      <c r="C19" s="73"/>
      <c r="D19" s="73"/>
      <c r="E19" s="827"/>
      <c r="F19" s="75"/>
      <c r="G19" s="75"/>
      <c r="H19" s="75"/>
      <c r="I19" s="75"/>
      <c r="J19" s="75"/>
    </row>
    <row r="20" spans="2:10" ht="27" customHeight="1">
      <c r="B20" s="826"/>
      <c r="C20" s="73"/>
      <c r="D20" s="73"/>
      <c r="E20" s="827"/>
      <c r="F20" s="75"/>
      <c r="G20" s="75"/>
      <c r="H20" s="75"/>
      <c r="I20" s="75"/>
      <c r="J20" s="75"/>
    </row>
  </sheetData>
  <sheetProtection/>
  <mergeCells count="10">
    <mergeCell ref="F4:J4"/>
    <mergeCell ref="B17:B18"/>
    <mergeCell ref="E17:E18"/>
    <mergeCell ref="B19:B20"/>
    <mergeCell ref="E19:E20"/>
    <mergeCell ref="B6:B11"/>
    <mergeCell ref="E7:E8"/>
    <mergeCell ref="E9:E10"/>
    <mergeCell ref="B12:B16"/>
    <mergeCell ref="E12:E1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3"/>
  <headerFooter scaleWithDoc="0">
    <oddFooter>&amp;R&amp;G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3:X42"/>
  <sheetViews>
    <sheetView showGridLines="0" view="pageBreakPreview" zoomScale="55" zoomScaleNormal="25" zoomScaleSheetLayoutView="55" zoomScalePageLayoutView="0" workbookViewId="0" topLeftCell="A4">
      <selection activeCell="G9" sqref="G9"/>
    </sheetView>
  </sheetViews>
  <sheetFormatPr defaultColWidth="8.00390625" defaultRowHeight="13.5"/>
  <cols>
    <col min="1" max="1" width="5.25390625" style="32" customWidth="1"/>
    <col min="2" max="2" width="3.25390625" style="33" customWidth="1"/>
    <col min="3" max="3" width="2.375" style="32" customWidth="1"/>
    <col min="4" max="4" width="4.00390625" style="32" customWidth="1"/>
    <col min="5" max="5" width="35.625" style="32" customWidth="1"/>
    <col min="6" max="6" width="13.25390625" style="32" customWidth="1"/>
    <col min="7" max="7" width="15.875" style="274" customWidth="1"/>
    <col min="8" max="8" width="13.25390625" style="32" customWidth="1"/>
    <col min="9" max="9" width="16.00390625" style="274" customWidth="1"/>
    <col min="10" max="10" width="13.00390625" style="32" customWidth="1"/>
    <col min="11" max="11" width="16.625" style="274" customWidth="1"/>
    <col min="12" max="12" width="12.75390625" style="32" customWidth="1"/>
    <col min="13" max="13" width="15.125" style="274" customWidth="1"/>
    <col min="14" max="14" width="13.00390625" style="32" customWidth="1"/>
    <col min="15" max="15" width="16.625" style="274" customWidth="1"/>
    <col min="16" max="16" width="13.00390625" style="32" customWidth="1"/>
    <col min="17" max="17" width="16.625" style="274" customWidth="1"/>
    <col min="18" max="18" width="85.00390625" style="32" customWidth="1"/>
    <col min="19" max="19" width="13.125" style="32" customWidth="1"/>
    <col min="20" max="20" width="8.125" style="32" customWidth="1"/>
    <col min="21" max="21" width="13.25390625" style="32" customWidth="1"/>
    <col min="22" max="22" width="70.875" style="32" customWidth="1"/>
    <col min="23" max="23" width="9.50390625" style="32" customWidth="1"/>
    <col min="24" max="24" width="27.50390625" style="32" customWidth="1"/>
    <col min="25" max="25" width="0.2421875" style="32" customWidth="1"/>
    <col min="26" max="30" width="15.00390625" style="32" customWidth="1"/>
    <col min="31" max="31" width="13.875" style="32" customWidth="1"/>
    <col min="32" max="32" width="4.50390625" style="32" customWidth="1"/>
    <col min="33" max="33" width="28.00390625" style="32" customWidth="1"/>
    <col min="34" max="34" width="13.375" style="32" customWidth="1"/>
    <col min="35" max="35" width="4.625" style="32" customWidth="1"/>
    <col min="36" max="36" width="8.625" style="32" customWidth="1"/>
    <col min="37" max="37" width="18.625" style="32" customWidth="1"/>
    <col min="38" max="51" width="9.50390625" style="32" customWidth="1"/>
    <col min="52" max="16384" width="8.00390625" style="32" customWidth="1"/>
  </cols>
  <sheetData>
    <row r="1" ht="12" customHeight="1"/>
    <row r="2" ht="12" customHeight="1"/>
    <row r="3" spans="2:17" ht="18" customHeight="1">
      <c r="B3" s="34"/>
      <c r="C3" s="35"/>
      <c r="D3" s="35"/>
      <c r="E3" s="35"/>
      <c r="F3" s="36"/>
      <c r="G3" s="36"/>
      <c r="H3" s="36"/>
      <c r="K3" s="277"/>
      <c r="O3" s="277"/>
      <c r="Q3" s="277"/>
    </row>
    <row r="4" spans="2:17" ht="51" customHeight="1">
      <c r="B4" s="34"/>
      <c r="C4" s="35"/>
      <c r="D4" s="35"/>
      <c r="E4" s="35"/>
      <c r="F4" s="36"/>
      <c r="G4" s="36"/>
      <c r="H4" s="36"/>
      <c r="K4" s="277"/>
      <c r="O4" s="277"/>
      <c r="Q4" s="277"/>
    </row>
    <row r="5" spans="2:17" ht="36.75" customHeight="1">
      <c r="B5" s="34"/>
      <c r="C5" s="35"/>
      <c r="D5" s="35"/>
      <c r="E5" s="35"/>
      <c r="F5" s="36"/>
      <c r="G5" s="36"/>
      <c r="H5" s="36"/>
      <c r="K5" s="277"/>
      <c r="O5" s="277"/>
      <c r="Q5" s="277"/>
    </row>
    <row r="6" spans="2:18" s="37" customFormat="1" ht="37.5" customHeight="1">
      <c r="B6" s="38"/>
      <c r="C6" s="38"/>
      <c r="D6" s="38"/>
      <c r="E6" s="38"/>
      <c r="F6" s="39"/>
      <c r="G6" s="39" t="s">
        <v>6</v>
      </c>
      <c r="H6" s="39" t="s">
        <v>6</v>
      </c>
      <c r="I6" s="39"/>
      <c r="J6" s="38"/>
      <c r="K6" s="39"/>
      <c r="L6" s="38"/>
      <c r="M6" s="278"/>
      <c r="N6" s="38"/>
      <c r="O6" s="39"/>
      <c r="P6" s="38"/>
      <c r="Q6" s="39"/>
      <c r="R6" s="40" t="s">
        <v>0</v>
      </c>
    </row>
    <row r="7" spans="2:18" s="37" customFormat="1" ht="37.5" customHeight="1">
      <c r="B7" s="38"/>
      <c r="C7" s="38"/>
      <c r="D7" s="38"/>
      <c r="E7" s="38"/>
      <c r="F7" s="828" t="s">
        <v>213</v>
      </c>
      <c r="G7" s="829"/>
      <c r="H7" s="828" t="s">
        <v>204</v>
      </c>
      <c r="I7" s="829"/>
      <c r="J7" s="828" t="s">
        <v>205</v>
      </c>
      <c r="K7" s="829"/>
      <c r="L7" s="828" t="s">
        <v>206</v>
      </c>
      <c r="M7" s="829"/>
      <c r="N7" s="828" t="s">
        <v>296</v>
      </c>
      <c r="O7" s="829"/>
      <c r="P7" s="828" t="s">
        <v>297</v>
      </c>
      <c r="Q7" s="829"/>
      <c r="R7" s="836" t="s">
        <v>3</v>
      </c>
    </row>
    <row r="8" spans="2:22" ht="23.25" customHeight="1" thickBot="1">
      <c r="B8" s="185"/>
      <c r="C8" s="185"/>
      <c r="D8" s="185"/>
      <c r="E8" s="187"/>
      <c r="F8" s="341" t="s">
        <v>214</v>
      </c>
      <c r="G8" s="341" t="s">
        <v>212</v>
      </c>
      <c r="H8" s="341" t="s">
        <v>214</v>
      </c>
      <c r="I8" s="341" t="s">
        <v>212</v>
      </c>
      <c r="J8" s="341" t="s">
        <v>214</v>
      </c>
      <c r="K8" s="341" t="s">
        <v>212</v>
      </c>
      <c r="L8" s="341" t="s">
        <v>214</v>
      </c>
      <c r="M8" s="341" t="s">
        <v>212</v>
      </c>
      <c r="N8" s="341" t="s">
        <v>214</v>
      </c>
      <c r="O8" s="341" t="s">
        <v>212</v>
      </c>
      <c r="P8" s="341" t="s">
        <v>214</v>
      </c>
      <c r="Q8" s="341" t="s">
        <v>212</v>
      </c>
      <c r="R8" s="837"/>
      <c r="S8" s="186"/>
      <c r="T8" s="186"/>
      <c r="U8" s="186"/>
      <c r="V8" s="832"/>
    </row>
    <row r="9" spans="2:22" ht="29.25" customHeight="1" thickBot="1">
      <c r="B9" s="185"/>
      <c r="C9" s="185"/>
      <c r="D9" s="846" t="s">
        <v>13</v>
      </c>
      <c r="E9" s="847"/>
      <c r="F9" s="556">
        <f>+IF(G$9="","",+G9/G$9)</f>
      </c>
      <c r="G9" s="557"/>
      <c r="H9" s="556">
        <f aca="true" t="shared" si="0" ref="H9:H36">+IF(I$9="","",+I9/I$9)</f>
      </c>
      <c r="I9" s="557"/>
      <c r="J9" s="556">
        <f aca="true" t="shared" si="1" ref="J9:J36">+IF(K$9="","",+K9/K$9)</f>
      </c>
      <c r="K9" s="557"/>
      <c r="L9" s="556">
        <f aca="true" t="shared" si="2" ref="L9:L36">+IF(M$9="","",+M9/M$9)</f>
      </c>
      <c r="M9" s="639"/>
      <c r="N9" s="556">
        <f aca="true" t="shared" si="3" ref="N9:N36">+IF(O$9="","",+O9/O$9)</f>
      </c>
      <c r="O9" s="557"/>
      <c r="P9" s="556">
        <f aca="true" t="shared" si="4" ref="P9:P36">+IF(Q$9="","",+Q9/Q$9)</f>
      </c>
      <c r="Q9" s="557"/>
      <c r="R9" s="842" t="s">
        <v>219</v>
      </c>
      <c r="S9" s="135"/>
      <c r="T9" s="134"/>
      <c r="U9" s="135"/>
      <c r="V9" s="833"/>
    </row>
    <row r="10" spans="2:22" ht="29.25" customHeight="1">
      <c r="B10" s="185"/>
      <c r="C10" s="187"/>
      <c r="D10" s="838" t="s">
        <v>245</v>
      </c>
      <c r="E10" s="839"/>
      <c r="F10" s="558">
        <f aca="true" t="shared" si="5" ref="F10:F36">+IF(G$9="","",+G10/G$9)</f>
      </c>
      <c r="G10" s="559"/>
      <c r="H10" s="558">
        <f t="shared" si="0"/>
      </c>
      <c r="I10" s="559"/>
      <c r="J10" s="558">
        <f t="shared" si="1"/>
      </c>
      <c r="K10" s="559"/>
      <c r="L10" s="558">
        <f t="shared" si="2"/>
      </c>
      <c r="M10" s="560"/>
      <c r="N10" s="558">
        <f t="shared" si="3"/>
      </c>
      <c r="O10" s="559"/>
      <c r="P10" s="558">
        <f t="shared" si="4"/>
      </c>
      <c r="Q10" s="559"/>
      <c r="R10" s="843"/>
      <c r="S10" s="135"/>
      <c r="T10" s="134"/>
      <c r="U10" s="135"/>
      <c r="V10" s="28"/>
    </row>
    <row r="11" spans="2:22" ht="29.25" customHeight="1">
      <c r="B11" s="185"/>
      <c r="C11" s="187"/>
      <c r="D11" s="848" t="s">
        <v>246</v>
      </c>
      <c r="E11" s="849"/>
      <c r="F11" s="561">
        <f t="shared" si="5"/>
      </c>
      <c r="G11" s="562"/>
      <c r="H11" s="561">
        <f t="shared" si="0"/>
      </c>
      <c r="I11" s="562"/>
      <c r="J11" s="561">
        <f t="shared" si="1"/>
      </c>
      <c r="K11" s="562"/>
      <c r="L11" s="561">
        <f t="shared" si="2"/>
      </c>
      <c r="M11" s="563"/>
      <c r="N11" s="561">
        <f t="shared" si="3"/>
      </c>
      <c r="O11" s="562"/>
      <c r="P11" s="561">
        <f t="shared" si="4"/>
      </c>
      <c r="Q11" s="562"/>
      <c r="R11" s="843"/>
      <c r="S11" s="136"/>
      <c r="T11" s="136"/>
      <c r="U11" s="136"/>
      <c r="V11" s="834"/>
    </row>
    <row r="12" spans="2:22" ht="29.25" customHeight="1">
      <c r="B12" s="185"/>
      <c r="C12" s="187"/>
      <c r="D12" s="848" t="s">
        <v>68</v>
      </c>
      <c r="E12" s="849"/>
      <c r="F12" s="561">
        <f t="shared" si="5"/>
      </c>
      <c r="G12" s="562"/>
      <c r="H12" s="561">
        <f t="shared" si="0"/>
      </c>
      <c r="I12" s="562"/>
      <c r="J12" s="561">
        <f t="shared" si="1"/>
      </c>
      <c r="K12" s="562"/>
      <c r="L12" s="561">
        <f t="shared" si="2"/>
      </c>
      <c r="M12" s="563"/>
      <c r="N12" s="561">
        <f t="shared" si="3"/>
      </c>
      <c r="O12" s="562"/>
      <c r="P12" s="561">
        <f t="shared" si="4"/>
      </c>
      <c r="Q12" s="562"/>
      <c r="R12" s="843"/>
      <c r="S12" s="133"/>
      <c r="T12" s="131"/>
      <c r="U12" s="133"/>
      <c r="V12" s="835"/>
    </row>
    <row r="13" spans="2:22" ht="29.25" customHeight="1">
      <c r="B13" s="185"/>
      <c r="C13" s="187"/>
      <c r="D13" s="848" t="s">
        <v>69</v>
      </c>
      <c r="E13" s="849"/>
      <c r="F13" s="561">
        <f t="shared" si="5"/>
      </c>
      <c r="G13" s="562"/>
      <c r="H13" s="561">
        <f t="shared" si="0"/>
      </c>
      <c r="I13" s="562"/>
      <c r="J13" s="561">
        <f t="shared" si="1"/>
      </c>
      <c r="K13" s="562"/>
      <c r="L13" s="561">
        <f t="shared" si="2"/>
      </c>
      <c r="M13" s="563"/>
      <c r="N13" s="561">
        <f t="shared" si="3"/>
      </c>
      <c r="O13" s="562"/>
      <c r="P13" s="561">
        <f t="shared" si="4"/>
      </c>
      <c r="Q13" s="562"/>
      <c r="R13" s="843"/>
      <c r="S13" s="132"/>
      <c r="T13" s="131"/>
      <c r="U13" s="132"/>
      <c r="V13" s="835"/>
    </row>
    <row r="14" spans="2:22" ht="29.25" customHeight="1">
      <c r="B14" s="185"/>
      <c r="C14" s="187"/>
      <c r="D14" s="850" t="s">
        <v>70</v>
      </c>
      <c r="E14" s="849"/>
      <c r="F14" s="561">
        <f t="shared" si="5"/>
      </c>
      <c r="G14" s="562"/>
      <c r="H14" s="561">
        <f t="shared" si="0"/>
      </c>
      <c r="I14" s="562"/>
      <c r="J14" s="561">
        <f t="shared" si="1"/>
      </c>
      <c r="K14" s="562"/>
      <c r="L14" s="561">
        <f t="shared" si="2"/>
      </c>
      <c r="M14" s="563"/>
      <c r="N14" s="561">
        <f t="shared" si="3"/>
      </c>
      <c r="O14" s="562"/>
      <c r="P14" s="561">
        <f t="shared" si="4"/>
      </c>
      <c r="Q14" s="562"/>
      <c r="R14" s="843"/>
      <c r="S14" s="132"/>
      <c r="T14" s="131"/>
      <c r="U14" s="132"/>
      <c r="V14" s="835"/>
    </row>
    <row r="15" spans="2:22" ht="29.25" customHeight="1">
      <c r="B15" s="185"/>
      <c r="C15" s="187"/>
      <c r="D15" s="342"/>
      <c r="E15" s="343" t="s">
        <v>221</v>
      </c>
      <c r="F15" s="561">
        <f t="shared" si="5"/>
      </c>
      <c r="G15" s="562"/>
      <c r="H15" s="561">
        <f t="shared" si="0"/>
      </c>
      <c r="I15" s="562"/>
      <c r="J15" s="561">
        <f t="shared" si="1"/>
      </c>
      <c r="K15" s="562"/>
      <c r="L15" s="561">
        <f t="shared" si="2"/>
      </c>
      <c r="M15" s="563"/>
      <c r="N15" s="561">
        <f t="shared" si="3"/>
      </c>
      <c r="O15" s="562"/>
      <c r="P15" s="561">
        <f t="shared" si="4"/>
      </c>
      <c r="Q15" s="562"/>
      <c r="R15" s="843"/>
      <c r="S15" s="132"/>
      <c r="T15" s="131"/>
      <c r="U15" s="132"/>
      <c r="V15" s="835"/>
    </row>
    <row r="16" spans="2:22" ht="29.25" customHeight="1">
      <c r="B16" s="185"/>
      <c r="C16" s="187"/>
      <c r="D16" s="342"/>
      <c r="E16" s="476" t="s">
        <v>223</v>
      </c>
      <c r="F16" s="561">
        <f t="shared" si="5"/>
      </c>
      <c r="G16" s="562"/>
      <c r="H16" s="561">
        <f t="shared" si="0"/>
      </c>
      <c r="I16" s="562"/>
      <c r="J16" s="561">
        <f t="shared" si="1"/>
      </c>
      <c r="K16" s="562"/>
      <c r="L16" s="561">
        <f t="shared" si="2"/>
      </c>
      <c r="M16" s="563"/>
      <c r="N16" s="561">
        <f t="shared" si="3"/>
      </c>
      <c r="O16" s="562"/>
      <c r="P16" s="561">
        <f t="shared" si="4"/>
      </c>
      <c r="Q16" s="562"/>
      <c r="R16" s="843"/>
      <c r="S16" s="132"/>
      <c r="T16" s="131"/>
      <c r="U16" s="132"/>
      <c r="V16" s="835"/>
    </row>
    <row r="17" spans="2:22" ht="29.25" customHeight="1">
      <c r="B17" s="185"/>
      <c r="C17" s="187"/>
      <c r="D17" s="344"/>
      <c r="E17" s="476" t="s">
        <v>222</v>
      </c>
      <c r="F17" s="561">
        <f t="shared" si="5"/>
      </c>
      <c r="G17" s="562"/>
      <c r="H17" s="561">
        <f t="shared" si="0"/>
      </c>
      <c r="I17" s="562"/>
      <c r="J17" s="561">
        <f t="shared" si="1"/>
      </c>
      <c r="K17" s="562"/>
      <c r="L17" s="561">
        <f t="shared" si="2"/>
      </c>
      <c r="M17" s="563"/>
      <c r="N17" s="561">
        <f t="shared" si="3"/>
      </c>
      <c r="O17" s="562"/>
      <c r="P17" s="561">
        <f t="shared" si="4"/>
      </c>
      <c r="Q17" s="562"/>
      <c r="R17" s="843"/>
      <c r="S17" s="132"/>
      <c r="T17" s="131"/>
      <c r="U17" s="132"/>
      <c r="V17" s="835"/>
    </row>
    <row r="18" spans="2:22" ht="29.25" customHeight="1" thickBot="1">
      <c r="B18" s="185"/>
      <c r="C18" s="187"/>
      <c r="D18" s="345"/>
      <c r="E18" s="346" t="s">
        <v>185</v>
      </c>
      <c r="F18" s="564">
        <f t="shared" si="5"/>
      </c>
      <c r="G18" s="565"/>
      <c r="H18" s="564">
        <f t="shared" si="0"/>
      </c>
      <c r="I18" s="565"/>
      <c r="J18" s="564">
        <f t="shared" si="1"/>
      </c>
      <c r="K18" s="565"/>
      <c r="L18" s="564">
        <f t="shared" si="2"/>
      </c>
      <c r="M18" s="566"/>
      <c r="N18" s="564">
        <f t="shared" si="3"/>
      </c>
      <c r="O18" s="565"/>
      <c r="P18" s="564">
        <f t="shared" si="4"/>
      </c>
      <c r="Q18" s="565"/>
      <c r="R18" s="843"/>
      <c r="S18" s="132"/>
      <c r="T18" s="131"/>
      <c r="U18" s="132"/>
      <c r="V18" s="835"/>
    </row>
    <row r="19" spans="2:22" ht="29.25" customHeight="1">
      <c r="B19" s="185"/>
      <c r="C19" s="185"/>
      <c r="D19" s="830" t="s">
        <v>15</v>
      </c>
      <c r="E19" s="831"/>
      <c r="F19" s="567">
        <f t="shared" si="5"/>
      </c>
      <c r="G19" s="568">
        <f>+IF(G$9="","",+G9-G10-G11-G12-G13-G14-G18)</f>
      </c>
      <c r="H19" s="567">
        <f t="shared" si="0"/>
      </c>
      <c r="I19" s="568">
        <f>+IF(I$9="","",+I9-I10-I11-I12-I13-I14-I18)</f>
      </c>
      <c r="J19" s="567">
        <f t="shared" si="1"/>
      </c>
      <c r="K19" s="568">
        <f>+IF(K$9="","",+K9-K10-K11-K12-K13-K14-K18)</f>
      </c>
      <c r="L19" s="567">
        <f t="shared" si="2"/>
      </c>
      <c r="M19" s="636">
        <f>+IF(M$9="","",+M9-M10-M11-M12-M13-M14-M18)</f>
      </c>
      <c r="N19" s="567">
        <f t="shared" si="3"/>
      </c>
      <c r="O19" s="568">
        <f>+IF(O$9="","",+O9-O10-O11-O12-O13-O14-O18)</f>
      </c>
      <c r="P19" s="567">
        <f t="shared" si="4"/>
      </c>
      <c r="Q19" s="568">
        <f>+IF(Q$9="","",+Q9-Q10-Q11-Q12-Q13-Q14-Q18)</f>
      </c>
      <c r="R19" s="844"/>
      <c r="S19" s="133"/>
      <c r="T19" s="131"/>
      <c r="U19" s="133"/>
      <c r="V19" s="835"/>
    </row>
    <row r="20" spans="2:22" ht="29.25" customHeight="1" thickBot="1">
      <c r="B20" s="185"/>
      <c r="C20" s="185"/>
      <c r="D20" s="852" t="s">
        <v>61</v>
      </c>
      <c r="E20" s="853"/>
      <c r="F20" s="569">
        <f t="shared" si="5"/>
      </c>
      <c r="G20" s="570">
        <f>+IF(G$9="","",+G19+G15)</f>
      </c>
      <c r="H20" s="569">
        <f t="shared" si="0"/>
      </c>
      <c r="I20" s="570">
        <f>+IF(I$9="","",+I19+I15)</f>
      </c>
      <c r="J20" s="569">
        <f t="shared" si="1"/>
      </c>
      <c r="K20" s="570">
        <f>+IF(K$9="","",+K19+K15)</f>
      </c>
      <c r="L20" s="569">
        <f t="shared" si="2"/>
      </c>
      <c r="M20" s="637">
        <f>+IF(M$9="","",+M19+M15)</f>
      </c>
      <c r="N20" s="569">
        <f t="shared" si="3"/>
      </c>
      <c r="O20" s="570">
        <f>+IF(O$9="","",+O19+O15)</f>
      </c>
      <c r="P20" s="569">
        <f t="shared" si="4"/>
      </c>
      <c r="Q20" s="570">
        <f>+IF(Q$9="","",+Q19+Q15)</f>
      </c>
      <c r="R20" s="844"/>
      <c r="S20" s="132"/>
      <c r="T20" s="131"/>
      <c r="U20" s="132"/>
      <c r="V20" s="835"/>
    </row>
    <row r="21" spans="2:22" ht="29.25" customHeight="1">
      <c r="B21" s="185"/>
      <c r="C21" s="187"/>
      <c r="D21" s="854" t="s">
        <v>62</v>
      </c>
      <c r="E21" s="855"/>
      <c r="F21" s="558">
        <f t="shared" si="5"/>
      </c>
      <c r="G21" s="559"/>
      <c r="H21" s="558">
        <f t="shared" si="0"/>
      </c>
      <c r="I21" s="559"/>
      <c r="J21" s="558">
        <f t="shared" si="1"/>
      </c>
      <c r="K21" s="559"/>
      <c r="L21" s="558">
        <f t="shared" si="2"/>
      </c>
      <c r="M21" s="560"/>
      <c r="N21" s="558">
        <f t="shared" si="3"/>
      </c>
      <c r="O21" s="559"/>
      <c r="P21" s="558">
        <f t="shared" si="4"/>
      </c>
      <c r="Q21" s="559"/>
      <c r="R21" s="843"/>
      <c r="S21" s="132"/>
      <c r="T21" s="131"/>
      <c r="U21" s="132"/>
      <c r="V21" s="835"/>
    </row>
    <row r="22" spans="2:22" ht="29.25" customHeight="1">
      <c r="B22" s="185"/>
      <c r="C22" s="187"/>
      <c r="D22" s="342"/>
      <c r="E22" s="343" t="s">
        <v>224</v>
      </c>
      <c r="F22" s="561">
        <f t="shared" si="5"/>
      </c>
      <c r="G22" s="562"/>
      <c r="H22" s="561">
        <f t="shared" si="0"/>
      </c>
      <c r="I22" s="562"/>
      <c r="J22" s="561">
        <f t="shared" si="1"/>
      </c>
      <c r="K22" s="562"/>
      <c r="L22" s="561">
        <f t="shared" si="2"/>
      </c>
      <c r="M22" s="563"/>
      <c r="N22" s="561">
        <f t="shared" si="3"/>
      </c>
      <c r="O22" s="562"/>
      <c r="P22" s="561">
        <f t="shared" si="4"/>
      </c>
      <c r="Q22" s="562"/>
      <c r="R22" s="843"/>
      <c r="S22" s="132"/>
      <c r="T22" s="131"/>
      <c r="U22" s="132"/>
      <c r="V22" s="835"/>
    </row>
    <row r="23" spans="2:22" ht="29.25" customHeight="1">
      <c r="B23" s="185"/>
      <c r="C23" s="187"/>
      <c r="D23" s="342"/>
      <c r="E23" s="343" t="s">
        <v>225</v>
      </c>
      <c r="F23" s="561">
        <f t="shared" si="5"/>
      </c>
      <c r="G23" s="562"/>
      <c r="H23" s="561">
        <f t="shared" si="0"/>
      </c>
      <c r="I23" s="562"/>
      <c r="J23" s="561">
        <f t="shared" si="1"/>
      </c>
      <c r="K23" s="562"/>
      <c r="L23" s="561">
        <f t="shared" si="2"/>
      </c>
      <c r="M23" s="563"/>
      <c r="N23" s="561">
        <f t="shared" si="3"/>
      </c>
      <c r="O23" s="562"/>
      <c r="P23" s="561">
        <f t="shared" si="4"/>
      </c>
      <c r="Q23" s="562"/>
      <c r="R23" s="843"/>
      <c r="S23" s="132"/>
      <c r="T23" s="131"/>
      <c r="U23" s="132"/>
      <c r="V23" s="835"/>
    </row>
    <row r="24" spans="2:22" ht="29.25" customHeight="1">
      <c r="B24" s="185"/>
      <c r="C24" s="187"/>
      <c r="D24" s="342"/>
      <c r="E24" s="343" t="s">
        <v>221</v>
      </c>
      <c r="F24" s="561">
        <f t="shared" si="5"/>
      </c>
      <c r="G24" s="562"/>
      <c r="H24" s="561">
        <f t="shared" si="0"/>
      </c>
      <c r="I24" s="562"/>
      <c r="J24" s="561">
        <f t="shared" si="1"/>
      </c>
      <c r="K24" s="562"/>
      <c r="L24" s="561">
        <f t="shared" si="2"/>
      </c>
      <c r="M24" s="563"/>
      <c r="N24" s="561">
        <f t="shared" si="3"/>
      </c>
      <c r="O24" s="562"/>
      <c r="P24" s="561">
        <f t="shared" si="4"/>
      </c>
      <c r="Q24" s="562"/>
      <c r="R24" s="843"/>
      <c r="S24" s="132"/>
      <c r="T24" s="131"/>
      <c r="U24" s="132"/>
      <c r="V24" s="835"/>
    </row>
    <row r="25" spans="2:22" ht="29.25" customHeight="1">
      <c r="B25" s="185"/>
      <c r="C25" s="187"/>
      <c r="D25" s="342"/>
      <c r="E25" s="476" t="s">
        <v>300</v>
      </c>
      <c r="F25" s="561">
        <f t="shared" si="5"/>
      </c>
      <c r="G25" s="562"/>
      <c r="H25" s="561">
        <f t="shared" si="0"/>
      </c>
      <c r="I25" s="562"/>
      <c r="J25" s="561">
        <f t="shared" si="1"/>
      </c>
      <c r="K25" s="562"/>
      <c r="L25" s="561">
        <f t="shared" si="2"/>
      </c>
      <c r="M25" s="563"/>
      <c r="N25" s="561">
        <f t="shared" si="3"/>
      </c>
      <c r="O25" s="562"/>
      <c r="P25" s="561">
        <f t="shared" si="4"/>
      </c>
      <c r="Q25" s="562"/>
      <c r="R25" s="843"/>
      <c r="S25" s="133"/>
      <c r="T25" s="131"/>
      <c r="U25" s="133"/>
      <c r="V25" s="835"/>
    </row>
    <row r="26" spans="2:22" ht="29.25" customHeight="1">
      <c r="B26" s="185"/>
      <c r="C26" s="187"/>
      <c r="D26" s="342"/>
      <c r="E26" s="477" t="s">
        <v>226</v>
      </c>
      <c r="F26" s="561">
        <f t="shared" si="5"/>
      </c>
      <c r="G26" s="565"/>
      <c r="H26" s="561">
        <f t="shared" si="0"/>
      </c>
      <c r="I26" s="565"/>
      <c r="J26" s="561">
        <f t="shared" si="1"/>
      </c>
      <c r="K26" s="565"/>
      <c r="L26" s="561">
        <f t="shared" si="2"/>
      </c>
      <c r="M26" s="566"/>
      <c r="N26" s="561">
        <f t="shared" si="3"/>
      </c>
      <c r="O26" s="565"/>
      <c r="P26" s="561">
        <f t="shared" si="4"/>
      </c>
      <c r="Q26" s="565"/>
      <c r="R26" s="843"/>
      <c r="S26" s="133"/>
      <c r="T26" s="131"/>
      <c r="U26" s="133"/>
      <c r="V26" s="835"/>
    </row>
    <row r="27" spans="2:22" ht="29.25" customHeight="1" thickBot="1">
      <c r="B27" s="185"/>
      <c r="C27" s="187"/>
      <c r="D27" s="342"/>
      <c r="E27" s="477" t="s">
        <v>227</v>
      </c>
      <c r="F27" s="564">
        <f t="shared" si="5"/>
      </c>
      <c r="G27" s="565"/>
      <c r="H27" s="564">
        <f t="shared" si="0"/>
      </c>
      <c r="I27" s="565"/>
      <c r="J27" s="564">
        <f t="shared" si="1"/>
      </c>
      <c r="K27" s="565"/>
      <c r="L27" s="564">
        <f t="shared" si="2"/>
      </c>
      <c r="M27" s="566"/>
      <c r="N27" s="564">
        <f t="shared" si="3"/>
      </c>
      <c r="O27" s="565"/>
      <c r="P27" s="564">
        <f t="shared" si="4"/>
      </c>
      <c r="Q27" s="565"/>
      <c r="R27" s="843"/>
      <c r="S27" s="133"/>
      <c r="T27" s="131"/>
      <c r="U27" s="133"/>
      <c r="V27" s="835"/>
    </row>
    <row r="28" spans="2:22" ht="29.25" customHeight="1" thickBot="1">
      <c r="B28" s="185"/>
      <c r="C28" s="185"/>
      <c r="D28" s="846" t="s">
        <v>17</v>
      </c>
      <c r="E28" s="847"/>
      <c r="F28" s="556">
        <f t="shared" si="5"/>
      </c>
      <c r="G28" s="571">
        <f>+IF(G$9="","",+G19-G21)</f>
      </c>
      <c r="H28" s="556">
        <f t="shared" si="0"/>
      </c>
      <c r="I28" s="571">
        <f>+IF(I$9="","",+I19-I21)</f>
      </c>
      <c r="J28" s="556">
        <f t="shared" si="1"/>
      </c>
      <c r="K28" s="571">
        <f>+IF(K$9="","",+K19-K21)</f>
      </c>
      <c r="L28" s="556">
        <f t="shared" si="2"/>
      </c>
      <c r="M28" s="638">
        <f>+IF(M$9="","",+M19-M21)</f>
      </c>
      <c r="N28" s="556">
        <f t="shared" si="3"/>
      </c>
      <c r="O28" s="571">
        <f>+IF(O$9="","",+O19-O21)</f>
      </c>
      <c r="P28" s="556">
        <f t="shared" si="4"/>
      </c>
      <c r="Q28" s="571">
        <f>+IF(Q$9="","",+Q19-Q21)</f>
      </c>
      <c r="R28" s="844"/>
      <c r="S28" s="133"/>
      <c r="T28" s="131"/>
      <c r="U28" s="133"/>
      <c r="V28" s="835"/>
    </row>
    <row r="29" spans="2:24" ht="29.25" customHeight="1">
      <c r="B29" s="185"/>
      <c r="C29" s="187"/>
      <c r="D29" s="861" t="s">
        <v>247</v>
      </c>
      <c r="E29" s="855"/>
      <c r="F29" s="558">
        <f t="shared" si="5"/>
      </c>
      <c r="G29" s="559"/>
      <c r="H29" s="558">
        <f t="shared" si="0"/>
      </c>
      <c r="I29" s="559"/>
      <c r="J29" s="558">
        <f t="shared" si="1"/>
      </c>
      <c r="K29" s="559"/>
      <c r="L29" s="558">
        <f t="shared" si="2"/>
      </c>
      <c r="M29" s="560"/>
      <c r="N29" s="558">
        <f t="shared" si="3"/>
      </c>
      <c r="O29" s="559"/>
      <c r="P29" s="558">
        <f t="shared" si="4"/>
      </c>
      <c r="Q29" s="559"/>
      <c r="R29" s="843"/>
      <c r="S29" s="132"/>
      <c r="T29" s="131"/>
      <c r="U29" s="132"/>
      <c r="V29" s="835"/>
      <c r="W29" s="41"/>
      <c r="X29" s="41"/>
    </row>
    <row r="30" spans="2:24" ht="29.25" customHeight="1" thickBot="1">
      <c r="B30" s="185"/>
      <c r="C30" s="187"/>
      <c r="D30" s="850" t="s">
        <v>186</v>
      </c>
      <c r="E30" s="862"/>
      <c r="F30" s="564">
        <f t="shared" si="5"/>
      </c>
      <c r="G30" s="565"/>
      <c r="H30" s="564">
        <f t="shared" si="0"/>
      </c>
      <c r="I30" s="565"/>
      <c r="J30" s="564">
        <f t="shared" si="1"/>
      </c>
      <c r="K30" s="565"/>
      <c r="L30" s="564">
        <f t="shared" si="2"/>
      </c>
      <c r="M30" s="566"/>
      <c r="N30" s="564">
        <f t="shared" si="3"/>
      </c>
      <c r="O30" s="565"/>
      <c r="P30" s="564">
        <f t="shared" si="4"/>
      </c>
      <c r="Q30" s="565"/>
      <c r="R30" s="843"/>
      <c r="S30" s="132"/>
      <c r="T30" s="131"/>
      <c r="U30" s="132"/>
      <c r="V30" s="835"/>
      <c r="W30" s="41"/>
      <c r="X30" s="41"/>
    </row>
    <row r="31" spans="2:24" ht="29.25" customHeight="1">
      <c r="B31" s="185"/>
      <c r="C31" s="185"/>
      <c r="D31" s="830" t="s">
        <v>18</v>
      </c>
      <c r="E31" s="831"/>
      <c r="F31" s="567">
        <f t="shared" si="5"/>
      </c>
      <c r="G31" s="568">
        <f>+IF(G$9="","",+G28-G29+G30)</f>
      </c>
      <c r="H31" s="567">
        <f t="shared" si="0"/>
      </c>
      <c r="I31" s="568">
        <f>+IF(I$9="","",+I28-I29+I30)</f>
      </c>
      <c r="J31" s="567">
        <f t="shared" si="1"/>
      </c>
      <c r="K31" s="568">
        <f>+IF(K$9="","",+K28-K29+K30)</f>
      </c>
      <c r="L31" s="567">
        <f t="shared" si="2"/>
      </c>
      <c r="M31" s="636">
        <f>+IF(M$9="","",+M28-M29+M30)</f>
      </c>
      <c r="N31" s="567">
        <f t="shared" si="3"/>
      </c>
      <c r="O31" s="568">
        <f>+IF(O$9="","",+O28-O29+O30)</f>
      </c>
      <c r="P31" s="567">
        <f t="shared" si="4"/>
      </c>
      <c r="Q31" s="568">
        <f>+IF(Q$9="","",+Q28-Q29+Q30)</f>
      </c>
      <c r="R31" s="844"/>
      <c r="S31" s="133"/>
      <c r="T31" s="131"/>
      <c r="U31" s="133"/>
      <c r="V31" s="835"/>
      <c r="W31" s="41"/>
      <c r="X31" s="41"/>
    </row>
    <row r="32" spans="2:24" ht="29.25" customHeight="1" thickBot="1">
      <c r="B32" s="185"/>
      <c r="C32" s="185"/>
      <c r="D32" s="852" t="s">
        <v>26</v>
      </c>
      <c r="E32" s="853"/>
      <c r="F32" s="569">
        <f t="shared" si="5"/>
      </c>
      <c r="G32" s="570">
        <f>+IF(G$9="","",+G31+G15+G24)</f>
      </c>
      <c r="H32" s="569">
        <f t="shared" si="0"/>
      </c>
      <c r="I32" s="570">
        <f>+IF(I$9="","",+I31+I15+I24)</f>
      </c>
      <c r="J32" s="569">
        <f t="shared" si="1"/>
      </c>
      <c r="K32" s="570">
        <f>+IF(K$9="","",+K31+K15+K24)</f>
      </c>
      <c r="L32" s="569">
        <f t="shared" si="2"/>
      </c>
      <c r="M32" s="637">
        <f>+IF(M$9="","",+M31+M15+M24)</f>
      </c>
      <c r="N32" s="569">
        <f t="shared" si="3"/>
      </c>
      <c r="O32" s="570">
        <f>+IF(O$9="","",+O31+O15+O24)</f>
      </c>
      <c r="P32" s="569">
        <f t="shared" si="4"/>
      </c>
      <c r="Q32" s="570">
        <f>+IF(Q$9="","",+Q31+Q15+Q24)</f>
      </c>
      <c r="R32" s="844"/>
      <c r="S32" s="132"/>
      <c r="T32" s="131"/>
      <c r="U32" s="132"/>
      <c r="V32" s="835"/>
      <c r="W32" s="41"/>
      <c r="X32" s="41"/>
    </row>
    <row r="33" spans="2:24" ht="29.25" customHeight="1">
      <c r="B33" s="185"/>
      <c r="C33" s="187"/>
      <c r="D33" s="347"/>
      <c r="E33" s="348" t="s">
        <v>187</v>
      </c>
      <c r="F33" s="558">
        <f t="shared" si="5"/>
      </c>
      <c r="G33" s="559"/>
      <c r="H33" s="558">
        <f t="shared" si="0"/>
      </c>
      <c r="I33" s="559"/>
      <c r="J33" s="558">
        <f t="shared" si="1"/>
      </c>
      <c r="K33" s="559"/>
      <c r="L33" s="558">
        <f t="shared" si="2"/>
      </c>
      <c r="M33" s="560"/>
      <c r="N33" s="558">
        <f t="shared" si="3"/>
      </c>
      <c r="O33" s="559"/>
      <c r="P33" s="558">
        <f t="shared" si="4"/>
      </c>
      <c r="Q33" s="559"/>
      <c r="R33" s="843"/>
      <c r="S33" s="132"/>
      <c r="T33" s="131"/>
      <c r="U33" s="132"/>
      <c r="V33" s="835"/>
      <c r="W33" s="41"/>
      <c r="X33" s="41"/>
    </row>
    <row r="34" spans="2:24" ht="29.25" customHeight="1" thickBot="1">
      <c r="B34" s="185"/>
      <c r="C34" s="187"/>
      <c r="D34" s="859" t="s">
        <v>53</v>
      </c>
      <c r="E34" s="860"/>
      <c r="F34" s="564">
        <f t="shared" si="5"/>
      </c>
      <c r="G34" s="565"/>
      <c r="H34" s="564">
        <f t="shared" si="0"/>
      </c>
      <c r="I34" s="565"/>
      <c r="J34" s="564">
        <f t="shared" si="1"/>
      </c>
      <c r="K34" s="565"/>
      <c r="L34" s="564">
        <f t="shared" si="2"/>
      </c>
      <c r="M34" s="566"/>
      <c r="N34" s="564">
        <f t="shared" si="3"/>
      </c>
      <c r="O34" s="565"/>
      <c r="P34" s="564">
        <f t="shared" si="4"/>
      </c>
      <c r="Q34" s="565"/>
      <c r="R34" s="843"/>
      <c r="S34" s="132"/>
      <c r="T34" s="131"/>
      <c r="U34" s="132"/>
      <c r="V34" s="835"/>
      <c r="W34" s="41"/>
      <c r="X34" s="41"/>
    </row>
    <row r="35" spans="2:24" ht="29.25" customHeight="1" thickBot="1">
      <c r="B35" s="185"/>
      <c r="C35" s="185"/>
      <c r="D35" s="846" t="s">
        <v>65</v>
      </c>
      <c r="E35" s="847"/>
      <c r="F35" s="556">
        <f t="shared" si="5"/>
      </c>
      <c r="G35" s="571">
        <f>+IF(G$9="","",+G31+G33-G34)</f>
      </c>
      <c r="H35" s="556">
        <f t="shared" si="0"/>
      </c>
      <c r="I35" s="571">
        <f>+IF(I$9="","",+I31+I33-I34)</f>
      </c>
      <c r="J35" s="556">
        <f t="shared" si="1"/>
      </c>
      <c r="K35" s="571">
        <f>+IF(K$9="","",+K31+K33-K34)</f>
      </c>
      <c r="L35" s="556">
        <f t="shared" si="2"/>
      </c>
      <c r="M35" s="638">
        <f>+IF(M$9="","",+M31+M33-M34)</f>
      </c>
      <c r="N35" s="556">
        <f t="shared" si="3"/>
      </c>
      <c r="O35" s="571">
        <f>+IF(O$9="","",+O31+O33-O34)</f>
      </c>
      <c r="P35" s="556">
        <f t="shared" si="4"/>
      </c>
      <c r="Q35" s="571">
        <f>+IF(Q$9="","",+Q31+Q33-Q34)</f>
      </c>
      <c r="R35" s="844"/>
      <c r="S35" s="132"/>
      <c r="T35" s="131"/>
      <c r="U35" s="132"/>
      <c r="V35" s="835"/>
      <c r="W35" s="41"/>
      <c r="X35" s="41"/>
    </row>
    <row r="36" spans="2:24" ht="29.25" customHeight="1">
      <c r="B36" s="185"/>
      <c r="C36" s="187"/>
      <c r="D36" s="856" t="s">
        <v>66</v>
      </c>
      <c r="E36" s="857"/>
      <c r="F36" s="558">
        <f t="shared" si="5"/>
      </c>
      <c r="G36" s="572">
        <f>+IF(G$9="","",+G15+G24)</f>
      </c>
      <c r="H36" s="558">
        <f t="shared" si="0"/>
      </c>
      <c r="I36" s="572">
        <f>+IF(I$9="","",+I15+I24)</f>
      </c>
      <c r="J36" s="558">
        <f t="shared" si="1"/>
      </c>
      <c r="K36" s="572">
        <f>+IF(K$9="","",+K15+K24)</f>
      </c>
      <c r="L36" s="558">
        <f t="shared" si="2"/>
      </c>
      <c r="M36" s="573">
        <f>+IF(M$9="","",+M15+M24)</f>
      </c>
      <c r="N36" s="558">
        <f t="shared" si="3"/>
      </c>
      <c r="O36" s="572">
        <f>+IF(O$9="","",+O15+O24)</f>
      </c>
      <c r="P36" s="558">
        <f t="shared" si="4"/>
      </c>
      <c r="Q36" s="572">
        <f>+IF(Q$9="","",+Q15+Q24)</f>
      </c>
      <c r="R36" s="843"/>
      <c r="S36" s="132"/>
      <c r="T36" s="131"/>
      <c r="U36" s="132"/>
      <c r="V36" s="835"/>
      <c r="W36" s="41"/>
      <c r="X36" s="41"/>
    </row>
    <row r="37" spans="2:24" ht="29.25" customHeight="1">
      <c r="B37" s="185"/>
      <c r="C37" s="187"/>
      <c r="D37" s="840" t="s">
        <v>25</v>
      </c>
      <c r="E37" s="841"/>
      <c r="F37" s="574"/>
      <c r="G37" s="575">
        <f>+IF(G$9="","",+(' １５　中期財政計画'!D26+' １５　中期財政計画'!D29)/'１３　中期収支計画'!G32)</f>
      </c>
      <c r="H37" s="574"/>
      <c r="I37" s="575">
        <f>+IF(I$9="","",+(' １５　中期財政計画'!F26+' １５　中期財政計画'!F29)/'１３　中期収支計画'!I32)</f>
      </c>
      <c r="J37" s="574"/>
      <c r="K37" s="575">
        <f>+IF(K$9="","",+(' １５　中期財政計画'!H26+' １５　中期財政計画'!H29)/'１３　中期収支計画'!K32)</f>
      </c>
      <c r="L37" s="574"/>
      <c r="M37" s="576">
        <f>+IF(M$9="","",+(' １５　中期財政計画'!J26+' １５　中期財政計画'!J29)/'１３　中期収支計画'!M32)</f>
      </c>
      <c r="N37" s="574"/>
      <c r="O37" s="575">
        <f>+IF(O$9="","",+(' １５　中期財政計画'!L26+' １５　中期財政計画'!L29)/'１３　中期収支計画'!O32)</f>
      </c>
      <c r="P37" s="574"/>
      <c r="Q37" s="575">
        <f>+IF(Q$9="","",+(' １５　中期財政計画'!N26+' １５　中期財政計画'!N29)/'１３　中期収支計画'!Q32)</f>
      </c>
      <c r="R37" s="843"/>
      <c r="S37" s="133"/>
      <c r="T37" s="131"/>
      <c r="U37" s="133"/>
      <c r="V37" s="835"/>
      <c r="W37" s="41"/>
      <c r="X37" s="41"/>
    </row>
    <row r="38" spans="2:24" ht="29.25" customHeight="1">
      <c r="B38" s="340"/>
      <c r="C38" s="340"/>
      <c r="D38" s="840" t="s">
        <v>24</v>
      </c>
      <c r="E38" s="841"/>
      <c r="F38" s="577"/>
      <c r="G38" s="578"/>
      <c r="H38" s="579"/>
      <c r="I38" s="578"/>
      <c r="J38" s="579"/>
      <c r="K38" s="578"/>
      <c r="L38" s="579"/>
      <c r="M38" s="578"/>
      <c r="N38" s="579"/>
      <c r="O38" s="578"/>
      <c r="P38" s="579"/>
      <c r="Q38" s="578"/>
      <c r="R38" s="845"/>
      <c r="S38" s="132"/>
      <c r="T38" s="131"/>
      <c r="U38" s="132"/>
      <c r="V38" s="835"/>
      <c r="W38" s="41"/>
      <c r="X38" s="41"/>
    </row>
    <row r="39" spans="2:21" ht="24" customHeight="1">
      <c r="B39" s="858"/>
      <c r="C39" s="858"/>
      <c r="D39" s="858"/>
      <c r="E39" s="858"/>
      <c r="F39" s="851"/>
      <c r="G39" s="851"/>
      <c r="H39" s="851"/>
      <c r="I39" s="851"/>
      <c r="J39" s="314"/>
      <c r="K39" s="314"/>
      <c r="L39" s="314"/>
      <c r="M39" s="314"/>
      <c r="N39" s="314"/>
      <c r="O39" s="314"/>
      <c r="P39" s="314"/>
      <c r="Q39" s="314"/>
      <c r="R39" s="851"/>
      <c r="S39" s="851"/>
      <c r="T39" s="851"/>
      <c r="U39" s="851"/>
    </row>
    <row r="40" spans="2:21" ht="19.5" customHeight="1">
      <c r="B40" s="45" t="s">
        <v>200</v>
      </c>
      <c r="C40" s="43"/>
      <c r="D40" s="43"/>
      <c r="E40" s="43"/>
      <c r="F40" s="44"/>
      <c r="G40" s="275"/>
      <c r="H40" s="44"/>
      <c r="I40" s="275"/>
      <c r="J40" s="44"/>
      <c r="K40" s="275"/>
      <c r="L40" s="44"/>
      <c r="M40" s="275"/>
      <c r="N40" s="44"/>
      <c r="O40" s="275"/>
      <c r="P40" s="44"/>
      <c r="Q40" s="275"/>
      <c r="R40" s="44"/>
      <c r="S40" s="44"/>
      <c r="T40" s="44"/>
      <c r="U40" s="44"/>
    </row>
    <row r="41" spans="1:17" ht="19.5" customHeight="1">
      <c r="A41" s="42"/>
      <c r="C41" s="42"/>
      <c r="D41" s="42"/>
      <c r="E41" s="42"/>
      <c r="F41" s="42"/>
      <c r="G41" s="276"/>
      <c r="H41" s="42"/>
      <c r="I41" s="276"/>
      <c r="J41" s="42"/>
      <c r="K41" s="276"/>
      <c r="L41" s="42"/>
      <c r="M41" s="276"/>
      <c r="N41" s="42"/>
      <c r="O41" s="276"/>
      <c r="P41" s="42"/>
      <c r="Q41" s="276"/>
    </row>
    <row r="42" spans="7:21" ht="43.5" customHeight="1">
      <c r="G42" s="274">
        <f>IF(G11=0,"",SUM(G13:G15))</f>
      </c>
      <c r="I42" s="274">
        <f>IF(I11=0,"",SUM(I13:I15))</f>
      </c>
      <c r="K42" s="274">
        <f>IF(K11=0,"",SUM(K13:K15))</f>
      </c>
      <c r="M42" s="274">
        <f>IF(M11=0,"",SUM(M13:M15))</f>
      </c>
      <c r="O42" s="274">
        <f>IF(O11=0,"",SUM(O13:O15))</f>
      </c>
      <c r="Q42" s="274">
        <f>IF(Q11=0,"",SUM(Q13:Q15))</f>
      </c>
      <c r="R42" s="46">
        <f>IF(R11=0,"",SUM(R13:R15))</f>
      </c>
      <c r="S42" s="46">
        <f>IF(S11=0,"",SUM(S13:S15))</f>
      </c>
      <c r="T42" s="46">
        <f>IF(T11=0,"",SUM(T13:T15))</f>
      </c>
      <c r="U42" s="46">
        <f>IF(U11=0,"",SUM(U13:U15))</f>
      </c>
    </row>
    <row r="43" ht="43.5" customHeight="1"/>
    <row r="44" ht="43.5" customHeight="1"/>
    <row r="45" ht="43.5" customHeight="1"/>
    <row r="46" ht="43.5" customHeight="1"/>
  </sheetData>
  <sheetProtection sheet="1" scenarios="1" formatCells="0" formatColumns="0" formatRows="0" insertColumns="0" insertRows="0" deleteColumns="0" deleteRows="0"/>
  <mergeCells count="34">
    <mergeCell ref="D34:E34"/>
    <mergeCell ref="D35:E35"/>
    <mergeCell ref="D29:E29"/>
    <mergeCell ref="D30:E30"/>
    <mergeCell ref="D31:E31"/>
    <mergeCell ref="D32:E32"/>
    <mergeCell ref="T39:U39"/>
    <mergeCell ref="F39:G39"/>
    <mergeCell ref="R39:S39"/>
    <mergeCell ref="D20:E20"/>
    <mergeCell ref="D21:E21"/>
    <mergeCell ref="D28:E28"/>
    <mergeCell ref="D36:E36"/>
    <mergeCell ref="D37:E37"/>
    <mergeCell ref="B39:E39"/>
    <mergeCell ref="H39:I39"/>
    <mergeCell ref="D9:E9"/>
    <mergeCell ref="D11:E11"/>
    <mergeCell ref="D14:E14"/>
    <mergeCell ref="F7:G7"/>
    <mergeCell ref="H7:I7"/>
    <mergeCell ref="J7:K7"/>
    <mergeCell ref="D12:E12"/>
    <mergeCell ref="D13:E13"/>
    <mergeCell ref="N7:O7"/>
    <mergeCell ref="P7:Q7"/>
    <mergeCell ref="L7:M7"/>
    <mergeCell ref="D19:E19"/>
    <mergeCell ref="V8:V9"/>
    <mergeCell ref="V11:V38"/>
    <mergeCell ref="R7:R8"/>
    <mergeCell ref="D10:E10"/>
    <mergeCell ref="D38:E38"/>
    <mergeCell ref="R9:R38"/>
  </mergeCells>
  <printOptions horizontalCentered="1"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44" r:id="rId3"/>
  <headerFooter scaleWithDoc="0">
    <oddFooter>&amp;R&amp;G</oddFooter>
  </headerFooter>
  <colBreaks count="1" manualBreakCount="1">
    <brk id="22" min="3" max="44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D6" sqref="D6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scaleWithDoc="0">
    <oddFooter>&amp;R&amp;G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28"/>
  <sheetViews>
    <sheetView showGridLines="0" view="pageBreakPreview" zoomScale="60" zoomScaleNormal="50" zoomScalePageLayoutView="0" workbookViewId="0" topLeftCell="A1">
      <selection activeCell="G20" sqref="G20"/>
    </sheetView>
  </sheetViews>
  <sheetFormatPr defaultColWidth="9.00390625" defaultRowHeight="13.5"/>
  <cols>
    <col min="1" max="1" width="2.625" style="61" customWidth="1"/>
    <col min="2" max="2" width="33.375" style="61" bestFit="1" customWidth="1"/>
    <col min="3" max="3" width="5.875" style="61" customWidth="1"/>
    <col min="4" max="4" width="7.50390625" style="279" customWidth="1"/>
    <col min="5" max="5" width="5.50390625" style="57" customWidth="1"/>
    <col min="6" max="6" width="7.50390625" style="279" customWidth="1"/>
    <col min="7" max="7" width="6.25390625" style="57" customWidth="1"/>
    <col min="8" max="8" width="7.00390625" style="279" customWidth="1"/>
    <col min="9" max="9" width="6.375" style="57" customWidth="1"/>
    <col min="10" max="10" width="6.75390625" style="279" customWidth="1"/>
    <col min="11" max="11" width="6.50390625" style="57" customWidth="1"/>
    <col min="12" max="12" width="7.25390625" style="279" customWidth="1"/>
    <col min="13" max="13" width="5.50390625" style="57" customWidth="1"/>
    <col min="14" max="14" width="7.50390625" style="279" customWidth="1"/>
    <col min="15" max="15" width="5.50390625" style="57" customWidth="1"/>
    <col min="16" max="16" width="8.25390625" style="279" customWidth="1"/>
    <col min="17" max="17" width="5.625" style="57" customWidth="1"/>
    <col min="18" max="18" width="7.875" style="279" customWidth="1"/>
    <col min="19" max="19" width="6.25390625" style="57" customWidth="1"/>
    <col min="20" max="20" width="7.50390625" style="279" customWidth="1"/>
    <col min="21" max="21" width="6.00390625" style="57" customWidth="1"/>
    <col min="22" max="22" width="7.125" style="279" customWidth="1"/>
    <col min="23" max="23" width="5.875" style="57" customWidth="1"/>
    <col min="24" max="24" width="7.25390625" style="279" customWidth="1"/>
    <col min="25" max="25" width="5.875" style="57" customWidth="1"/>
    <col min="26" max="26" width="7.375" style="279" customWidth="1"/>
    <col min="27" max="27" width="5.875" style="57" customWidth="1"/>
    <col min="28" max="28" width="8.75390625" style="279" customWidth="1"/>
    <col min="29" max="29" width="3.25390625" style="57" customWidth="1"/>
    <col min="30" max="16384" width="9.00390625" style="57" customWidth="1"/>
  </cols>
  <sheetData>
    <row r="1" spans="1:3" ht="17.25" customHeight="1">
      <c r="A1" s="56"/>
      <c r="B1" s="56"/>
      <c r="C1" s="56"/>
    </row>
    <row r="2" spans="1:28" ht="51.75" customHeight="1">
      <c r="A2" s="56"/>
      <c r="B2" s="56"/>
      <c r="C2" s="56"/>
      <c r="I2" s="58"/>
      <c r="J2" s="280"/>
      <c r="K2" s="59"/>
      <c r="M2" s="58"/>
      <c r="S2" s="58"/>
      <c r="T2" s="280"/>
      <c r="U2" s="59"/>
      <c r="AB2" s="281" t="s">
        <v>7</v>
      </c>
    </row>
    <row r="3" spans="1:28" ht="27.75" customHeight="1">
      <c r="A3" s="60"/>
      <c r="B3" s="188"/>
      <c r="C3" s="865" t="s">
        <v>194</v>
      </c>
      <c r="D3" s="866"/>
      <c r="E3" s="865" t="s">
        <v>194</v>
      </c>
      <c r="F3" s="866"/>
      <c r="G3" s="865" t="s">
        <v>194</v>
      </c>
      <c r="H3" s="866"/>
      <c r="I3" s="865" t="s">
        <v>194</v>
      </c>
      <c r="J3" s="866"/>
      <c r="K3" s="865" t="s">
        <v>194</v>
      </c>
      <c r="L3" s="866"/>
      <c r="M3" s="865" t="s">
        <v>194</v>
      </c>
      <c r="N3" s="866"/>
      <c r="O3" s="865" t="s">
        <v>194</v>
      </c>
      <c r="P3" s="866"/>
      <c r="Q3" s="865" t="s">
        <v>194</v>
      </c>
      <c r="R3" s="866"/>
      <c r="S3" s="865" t="s">
        <v>194</v>
      </c>
      <c r="T3" s="866"/>
      <c r="U3" s="865" t="s">
        <v>194</v>
      </c>
      <c r="V3" s="866"/>
      <c r="W3" s="865" t="s">
        <v>194</v>
      </c>
      <c r="X3" s="866"/>
      <c r="Y3" s="865" t="s">
        <v>194</v>
      </c>
      <c r="Z3" s="866"/>
      <c r="AA3" s="863" t="s">
        <v>71</v>
      </c>
      <c r="AB3" s="864"/>
    </row>
    <row r="4" spans="1:28" ht="21.75" thickBot="1">
      <c r="A4" s="60"/>
      <c r="B4" s="331"/>
      <c r="C4" s="387" t="s">
        <v>201</v>
      </c>
      <c r="D4" s="333" t="s">
        <v>202</v>
      </c>
      <c r="E4" s="332" t="s">
        <v>201</v>
      </c>
      <c r="F4" s="333" t="s">
        <v>202</v>
      </c>
      <c r="G4" s="332" t="s">
        <v>201</v>
      </c>
      <c r="H4" s="333" t="s">
        <v>202</v>
      </c>
      <c r="I4" s="332" t="s">
        <v>201</v>
      </c>
      <c r="J4" s="333" t="s">
        <v>202</v>
      </c>
      <c r="K4" s="332" t="s">
        <v>201</v>
      </c>
      <c r="L4" s="333" t="s">
        <v>202</v>
      </c>
      <c r="M4" s="332" t="s">
        <v>201</v>
      </c>
      <c r="N4" s="333" t="s">
        <v>202</v>
      </c>
      <c r="O4" s="332" t="s">
        <v>201</v>
      </c>
      <c r="P4" s="333" t="s">
        <v>202</v>
      </c>
      <c r="Q4" s="332" t="s">
        <v>201</v>
      </c>
      <c r="R4" s="333" t="s">
        <v>202</v>
      </c>
      <c r="S4" s="332" t="s">
        <v>201</v>
      </c>
      <c r="T4" s="333" t="s">
        <v>202</v>
      </c>
      <c r="U4" s="332" t="s">
        <v>201</v>
      </c>
      <c r="V4" s="333" t="s">
        <v>202</v>
      </c>
      <c r="W4" s="332" t="s">
        <v>201</v>
      </c>
      <c r="X4" s="333" t="s">
        <v>202</v>
      </c>
      <c r="Y4" s="332" t="s">
        <v>201</v>
      </c>
      <c r="Z4" s="333" t="s">
        <v>202</v>
      </c>
      <c r="AA4" s="332" t="s">
        <v>201</v>
      </c>
      <c r="AB4" s="333" t="s">
        <v>202</v>
      </c>
    </row>
    <row r="5" spans="2:28" ht="27.75" customHeight="1" thickBot="1">
      <c r="B5" s="334" t="s">
        <v>13</v>
      </c>
      <c r="C5" s="388">
        <f>IF(D5="","",D5/D$5)</f>
      </c>
      <c r="D5" s="379"/>
      <c r="E5" s="388">
        <f aca="true" t="shared" si="0" ref="E5:E28">IF(F5="","",F5/F$5)</f>
      </c>
      <c r="F5" s="379"/>
      <c r="G5" s="388">
        <f>IF(H5="","",H5/H$5)</f>
      </c>
      <c r="H5" s="379"/>
      <c r="I5" s="388">
        <f>IF(J5="","",J5/J$5)</f>
      </c>
      <c r="J5" s="379"/>
      <c r="K5" s="388">
        <f>IF(L5="","",L5/L$5)</f>
      </c>
      <c r="L5" s="379"/>
      <c r="M5" s="388">
        <f>IF(N5="","",N5/N$5)</f>
      </c>
      <c r="N5" s="379"/>
      <c r="O5" s="388">
        <f>IF(P5="","",P5/P$5)</f>
      </c>
      <c r="P5" s="379"/>
      <c r="Q5" s="388">
        <f>IF(R5="","",R5/R$5)</f>
      </c>
      <c r="R5" s="379"/>
      <c r="S5" s="388">
        <f>IF(T5="","",T5/T$5)</f>
      </c>
      <c r="T5" s="379"/>
      <c r="U5" s="388">
        <f>IF(V5="","",V5/V$5)</f>
      </c>
      <c r="V5" s="379"/>
      <c r="W5" s="388">
        <f>IF(X5="","",X5/X$5)</f>
      </c>
      <c r="X5" s="379"/>
      <c r="Y5" s="388">
        <f>IF(Z5="","",Z5/Z$5)</f>
      </c>
      <c r="Z5" s="379"/>
      <c r="AA5" s="388">
        <f>IF(AB5="","",AB5/AB$5)</f>
      </c>
      <c r="AB5" s="391">
        <f>IF(D5="","",+D5+F5+H5+J5+L5+N5+P5+R5+T5+V5+X5+Z5)</f>
      </c>
    </row>
    <row r="6" spans="2:28" ht="27.75" customHeight="1">
      <c r="B6" s="468" t="s">
        <v>216</v>
      </c>
      <c r="C6" s="389">
        <f aca="true" t="shared" si="1" ref="C6:C28">IF(D6="","",D6/D$5)</f>
      </c>
      <c r="D6" s="380"/>
      <c r="E6" s="389">
        <f t="shared" si="0"/>
      </c>
      <c r="F6" s="380"/>
      <c r="G6" s="389">
        <f aca="true" t="shared" si="2" ref="G6:G28">IF(H6="","",H6/H$5)</f>
      </c>
      <c r="H6" s="380"/>
      <c r="I6" s="389">
        <f aca="true" t="shared" si="3" ref="I6:I28">IF(J6="","",J6/J$5)</f>
      </c>
      <c r="J6" s="380"/>
      <c r="K6" s="389">
        <f aca="true" t="shared" si="4" ref="K6:K28">IF(L6="","",L6/L$5)</f>
      </c>
      <c r="L6" s="380"/>
      <c r="M6" s="389">
        <f aca="true" t="shared" si="5" ref="M6:M28">IF(N6="","",N6/N$5)</f>
      </c>
      <c r="N6" s="380"/>
      <c r="O6" s="389">
        <f aca="true" t="shared" si="6" ref="O6:O28">IF(P6="","",P6/P$5)</f>
      </c>
      <c r="P6" s="380"/>
      <c r="Q6" s="389">
        <f aca="true" t="shared" si="7" ref="Q6:Q28">IF(R6="","",R6/R$5)</f>
      </c>
      <c r="R6" s="380"/>
      <c r="S6" s="389">
        <f aca="true" t="shared" si="8" ref="S6:S28">IF(T6="","",T6/T$5)</f>
      </c>
      <c r="T6" s="380"/>
      <c r="U6" s="389">
        <f aca="true" t="shared" si="9" ref="U6:U28">IF(V6="","",V6/V$5)</f>
      </c>
      <c r="V6" s="380"/>
      <c r="W6" s="389">
        <f aca="true" t="shared" si="10" ref="W6:W28">IF(X6="","",X6/X$5)</f>
      </c>
      <c r="X6" s="380"/>
      <c r="Y6" s="389">
        <f aca="true" t="shared" si="11" ref="Y6:Y28">IF(Z6="","",Z6/Z$5)</f>
      </c>
      <c r="Z6" s="380"/>
      <c r="AA6" s="389">
        <f aca="true" t="shared" si="12" ref="AA6:AA28">IF(AB6="","",AB6/AB$5)</f>
      </c>
      <c r="AB6" s="392">
        <f>IF($D$5="","",+D6+F6+H6+J6+L6+N6+P6+R6+T6+V6+X6+Z6)</f>
      </c>
    </row>
    <row r="7" spans="1:28" s="61" customFormat="1" ht="27.75" customHeight="1">
      <c r="A7" s="139"/>
      <c r="B7" s="469" t="s">
        <v>67</v>
      </c>
      <c r="C7" s="390">
        <f t="shared" si="1"/>
      </c>
      <c r="D7" s="381"/>
      <c r="E7" s="390">
        <f t="shared" si="0"/>
      </c>
      <c r="F7" s="381"/>
      <c r="G7" s="390">
        <f t="shared" si="2"/>
      </c>
      <c r="H7" s="381"/>
      <c r="I7" s="390">
        <f t="shared" si="3"/>
      </c>
      <c r="J7" s="381"/>
      <c r="K7" s="390">
        <f t="shared" si="4"/>
      </c>
      <c r="L7" s="381"/>
      <c r="M7" s="390">
        <f t="shared" si="5"/>
      </c>
      <c r="N7" s="381"/>
      <c r="O7" s="390">
        <f t="shared" si="6"/>
      </c>
      <c r="P7" s="381"/>
      <c r="Q7" s="390">
        <f t="shared" si="7"/>
      </c>
      <c r="R7" s="381"/>
      <c r="S7" s="390">
        <f t="shared" si="8"/>
      </c>
      <c r="T7" s="381"/>
      <c r="U7" s="390">
        <f t="shared" si="9"/>
      </c>
      <c r="V7" s="381"/>
      <c r="W7" s="390">
        <f t="shared" si="10"/>
      </c>
      <c r="X7" s="381"/>
      <c r="Y7" s="390">
        <f t="shared" si="11"/>
      </c>
      <c r="Z7" s="381"/>
      <c r="AA7" s="390">
        <f t="shared" si="12"/>
      </c>
      <c r="AB7" s="393">
        <f aca="true" t="shared" si="13" ref="AB7:AB12">IF($D$5="","",+D7+F7+H7+J7+L7+N7+P7+R7+T7+V7+X7+Z7)</f>
      </c>
    </row>
    <row r="8" spans="1:28" ht="27.75" customHeight="1">
      <c r="A8" s="137"/>
      <c r="B8" s="469" t="s">
        <v>68</v>
      </c>
      <c r="C8" s="390">
        <f t="shared" si="1"/>
      </c>
      <c r="D8" s="381"/>
      <c r="E8" s="390">
        <f t="shared" si="0"/>
      </c>
      <c r="F8" s="381"/>
      <c r="G8" s="390">
        <f t="shared" si="2"/>
      </c>
      <c r="H8" s="381"/>
      <c r="I8" s="390">
        <f t="shared" si="3"/>
      </c>
      <c r="J8" s="381"/>
      <c r="K8" s="390">
        <f t="shared" si="4"/>
      </c>
      <c r="L8" s="381"/>
      <c r="M8" s="390">
        <f t="shared" si="5"/>
      </c>
      <c r="N8" s="381"/>
      <c r="O8" s="390">
        <f t="shared" si="6"/>
      </c>
      <c r="P8" s="381"/>
      <c r="Q8" s="390">
        <f t="shared" si="7"/>
      </c>
      <c r="R8" s="381"/>
      <c r="S8" s="390">
        <f t="shared" si="8"/>
      </c>
      <c r="T8" s="381"/>
      <c r="U8" s="390">
        <f t="shared" si="9"/>
      </c>
      <c r="V8" s="381"/>
      <c r="W8" s="390">
        <f t="shared" si="10"/>
      </c>
      <c r="X8" s="381"/>
      <c r="Y8" s="390">
        <f t="shared" si="11"/>
      </c>
      <c r="Z8" s="381"/>
      <c r="AA8" s="390">
        <f t="shared" si="12"/>
      </c>
      <c r="AB8" s="393">
        <f t="shared" si="13"/>
      </c>
    </row>
    <row r="9" spans="1:28" ht="27.75" customHeight="1">
      <c r="A9" s="137"/>
      <c r="B9" s="469" t="s">
        <v>69</v>
      </c>
      <c r="C9" s="390">
        <f t="shared" si="1"/>
      </c>
      <c r="D9" s="381"/>
      <c r="E9" s="390">
        <f t="shared" si="0"/>
      </c>
      <c r="F9" s="381"/>
      <c r="G9" s="390">
        <f t="shared" si="2"/>
      </c>
      <c r="H9" s="381"/>
      <c r="I9" s="390">
        <f t="shared" si="3"/>
      </c>
      <c r="J9" s="381"/>
      <c r="K9" s="390">
        <f t="shared" si="4"/>
      </c>
      <c r="L9" s="381"/>
      <c r="M9" s="390">
        <f t="shared" si="5"/>
      </c>
      <c r="N9" s="381"/>
      <c r="O9" s="390">
        <f t="shared" si="6"/>
      </c>
      <c r="P9" s="381"/>
      <c r="Q9" s="390">
        <f t="shared" si="7"/>
      </c>
      <c r="R9" s="381"/>
      <c r="S9" s="390">
        <f t="shared" si="8"/>
      </c>
      <c r="T9" s="381"/>
      <c r="U9" s="390">
        <f t="shared" si="9"/>
      </c>
      <c r="V9" s="381"/>
      <c r="W9" s="390">
        <f t="shared" si="10"/>
      </c>
      <c r="X9" s="381"/>
      <c r="Y9" s="390">
        <f t="shared" si="11"/>
      </c>
      <c r="Z9" s="381"/>
      <c r="AA9" s="390">
        <f t="shared" si="12"/>
      </c>
      <c r="AB9" s="393">
        <f t="shared" si="13"/>
      </c>
    </row>
    <row r="10" spans="1:28" ht="27.75" customHeight="1">
      <c r="A10" s="137"/>
      <c r="B10" s="469" t="s">
        <v>70</v>
      </c>
      <c r="C10" s="390">
        <f t="shared" si="1"/>
      </c>
      <c r="D10" s="381"/>
      <c r="E10" s="390">
        <f t="shared" si="0"/>
      </c>
      <c r="F10" s="381"/>
      <c r="G10" s="390">
        <f t="shared" si="2"/>
      </c>
      <c r="H10" s="381"/>
      <c r="I10" s="390">
        <f t="shared" si="3"/>
      </c>
      <c r="J10" s="381"/>
      <c r="K10" s="390">
        <f t="shared" si="4"/>
      </c>
      <c r="L10" s="381"/>
      <c r="M10" s="390">
        <f t="shared" si="5"/>
      </c>
      <c r="N10" s="381"/>
      <c r="O10" s="390">
        <f t="shared" si="6"/>
      </c>
      <c r="P10" s="381"/>
      <c r="Q10" s="390">
        <f t="shared" si="7"/>
      </c>
      <c r="R10" s="381"/>
      <c r="S10" s="390">
        <f t="shared" si="8"/>
      </c>
      <c r="T10" s="381"/>
      <c r="U10" s="390">
        <f t="shared" si="9"/>
      </c>
      <c r="V10" s="381"/>
      <c r="W10" s="390">
        <f t="shared" si="10"/>
      </c>
      <c r="X10" s="381"/>
      <c r="Y10" s="390">
        <f t="shared" si="11"/>
      </c>
      <c r="Z10" s="381"/>
      <c r="AA10" s="390">
        <f t="shared" si="12"/>
      </c>
      <c r="AB10" s="393">
        <f t="shared" si="13"/>
      </c>
    </row>
    <row r="11" spans="1:28" ht="27.75" customHeight="1">
      <c r="A11" s="137"/>
      <c r="B11" s="475" t="s">
        <v>66</v>
      </c>
      <c r="C11" s="397">
        <f t="shared" si="1"/>
      </c>
      <c r="D11" s="382"/>
      <c r="E11" s="397">
        <f t="shared" si="0"/>
      </c>
      <c r="F11" s="382"/>
      <c r="G11" s="397">
        <f t="shared" si="2"/>
      </c>
      <c r="H11" s="382"/>
      <c r="I11" s="397">
        <f t="shared" si="3"/>
      </c>
      <c r="J11" s="382"/>
      <c r="K11" s="397">
        <f t="shared" si="4"/>
      </c>
      <c r="L11" s="382"/>
      <c r="M11" s="397">
        <f t="shared" si="5"/>
      </c>
      <c r="N11" s="382"/>
      <c r="O11" s="397">
        <f t="shared" si="6"/>
      </c>
      <c r="P11" s="382"/>
      <c r="Q11" s="397">
        <f t="shared" si="7"/>
      </c>
      <c r="R11" s="382"/>
      <c r="S11" s="397">
        <f t="shared" si="8"/>
      </c>
      <c r="T11" s="382"/>
      <c r="U11" s="397">
        <f t="shared" si="9"/>
      </c>
      <c r="V11" s="382"/>
      <c r="W11" s="397">
        <f t="shared" si="10"/>
      </c>
      <c r="X11" s="382"/>
      <c r="Y11" s="397">
        <f t="shared" si="11"/>
      </c>
      <c r="Z11" s="382"/>
      <c r="AA11" s="397">
        <f t="shared" si="12"/>
      </c>
      <c r="AB11" s="394">
        <f t="shared" si="13"/>
      </c>
    </row>
    <row r="12" spans="1:28" ht="27.75" customHeight="1" thickBot="1">
      <c r="A12" s="137"/>
      <c r="B12" s="471" t="s">
        <v>159</v>
      </c>
      <c r="C12" s="399">
        <f t="shared" si="1"/>
      </c>
      <c r="D12" s="466"/>
      <c r="E12" s="399">
        <f t="shared" si="0"/>
      </c>
      <c r="F12" s="466"/>
      <c r="G12" s="399">
        <f>IF(H12="","",H12/H$5)</f>
      </c>
      <c r="H12" s="466"/>
      <c r="I12" s="399">
        <f>IF(J12="","",J12/J$5)</f>
      </c>
      <c r="J12" s="466"/>
      <c r="K12" s="399">
        <f>IF(L12="","",L12/L$5)</f>
      </c>
      <c r="L12" s="466"/>
      <c r="M12" s="399">
        <f>IF(N12="","",N12/N$5)</f>
      </c>
      <c r="N12" s="466"/>
      <c r="O12" s="399">
        <f>IF(P12="","",P12/P$5)</f>
      </c>
      <c r="P12" s="466"/>
      <c r="Q12" s="399">
        <f>IF(R12="","",R12/R$5)</f>
      </c>
      <c r="R12" s="466"/>
      <c r="S12" s="399">
        <f>IF(T12="","",T12/T$5)</f>
      </c>
      <c r="T12" s="466"/>
      <c r="U12" s="399">
        <f>IF(V12="","",V12/V$5)</f>
      </c>
      <c r="V12" s="466"/>
      <c r="W12" s="399">
        <f>IF(X12="","",X12/X$5)</f>
      </c>
      <c r="X12" s="466"/>
      <c r="Y12" s="399">
        <f>IF(Z12="","",Z12/Z$5)</f>
      </c>
      <c r="Z12" s="466"/>
      <c r="AA12" s="399">
        <f>IF(AB12="","",AB12/AB$5)</f>
      </c>
      <c r="AB12" s="467">
        <f t="shared" si="13"/>
      </c>
    </row>
    <row r="13" spans="1:28" ht="27.75" customHeight="1">
      <c r="A13" s="137"/>
      <c r="B13" s="335" t="s">
        <v>15</v>
      </c>
      <c r="C13" s="398">
        <f t="shared" si="1"/>
      </c>
      <c r="D13" s="383">
        <f>IF(D$5="","",+D5-D6-D7-D8-D9-D10-D12)</f>
      </c>
      <c r="E13" s="398">
        <f t="shared" si="0"/>
      </c>
      <c r="F13" s="383">
        <f>IF(F$5="","",+F5-F6-F7-F8-F9-F10-F12)</f>
      </c>
      <c r="G13" s="398">
        <f t="shared" si="2"/>
      </c>
      <c r="H13" s="383">
        <f>IF(H$5="","",+H5-H6-H7-H8-H9-H10-H12)</f>
      </c>
      <c r="I13" s="398">
        <f t="shared" si="3"/>
      </c>
      <c r="J13" s="383">
        <f>IF(J$5="","",+J5-J6-J7-J8-J9-J10-J12)</f>
      </c>
      <c r="K13" s="398">
        <f t="shared" si="4"/>
      </c>
      <c r="L13" s="383">
        <f>IF(L$5="","",+L5-L6-L7-L8-L9-L10-L12)</f>
      </c>
      <c r="M13" s="398">
        <f t="shared" si="5"/>
      </c>
      <c r="N13" s="383">
        <f>IF(N$5="","",+N5-N6-N7-N8-N9-N10-N12)</f>
      </c>
      <c r="O13" s="398">
        <f t="shared" si="6"/>
      </c>
      <c r="P13" s="383">
        <f>IF(P$5="","",+P5-P6-P7-P8-P9-P10-P12)</f>
      </c>
      <c r="Q13" s="398">
        <f t="shared" si="7"/>
      </c>
      <c r="R13" s="383">
        <f>IF(R$5="","",+R5-R6-R7-R8-R9-R10-R12)</f>
      </c>
      <c r="S13" s="398">
        <f t="shared" si="8"/>
      </c>
      <c r="T13" s="383">
        <f>IF(T$5="","",+T5-T6-T7-T8-T9-T10-T12)</f>
      </c>
      <c r="U13" s="398">
        <f t="shared" si="9"/>
      </c>
      <c r="V13" s="383">
        <f>IF(V$5="","",+V5-V6-V7-V8-V9-V10-V12)</f>
      </c>
      <c r="W13" s="398">
        <f t="shared" si="10"/>
      </c>
      <c r="X13" s="383">
        <f>IF(X$5="","",+X5-X6-X7-X8-X9-X10-X12)</f>
      </c>
      <c r="Y13" s="398">
        <f t="shared" si="11"/>
      </c>
      <c r="Z13" s="383">
        <f>IF(Z$5="","",+Z5-Z6-Z7-Z8-Z9-Z10-Z12)</f>
      </c>
      <c r="AA13" s="398">
        <f t="shared" si="12"/>
      </c>
      <c r="AB13" s="395">
        <f>IF(D13="","",+D13+F13+H13+J13+L13+N13+P13+R13+T13+V13+X13+Z13)</f>
      </c>
    </row>
    <row r="14" spans="1:28" ht="27.75" customHeight="1" thickBot="1">
      <c r="A14" s="137"/>
      <c r="B14" s="336" t="s">
        <v>61</v>
      </c>
      <c r="C14" s="399">
        <f t="shared" si="1"/>
      </c>
      <c r="D14" s="384">
        <f>IF(D$5="","",+D13+D11)</f>
      </c>
      <c r="E14" s="399">
        <f t="shared" si="0"/>
      </c>
      <c r="F14" s="384">
        <f>IF(F$5="","",+F13+F11)</f>
      </c>
      <c r="G14" s="399">
        <f t="shared" si="2"/>
      </c>
      <c r="H14" s="384">
        <f>IF(H$5="","",+H13+H11)</f>
      </c>
      <c r="I14" s="399">
        <f t="shared" si="3"/>
      </c>
      <c r="J14" s="384">
        <f>IF(J$5="","",+J13+J11)</f>
      </c>
      <c r="K14" s="399">
        <f t="shared" si="4"/>
      </c>
      <c r="L14" s="384">
        <f>IF(L$5="","",+L13+L11)</f>
      </c>
      <c r="M14" s="399">
        <f t="shared" si="5"/>
      </c>
      <c r="N14" s="384">
        <f>IF(N$5="","",+N13+N11)</f>
      </c>
      <c r="O14" s="399">
        <f t="shared" si="6"/>
      </c>
      <c r="P14" s="384">
        <f>IF(P$5="","",+P13+P11)</f>
      </c>
      <c r="Q14" s="399">
        <f t="shared" si="7"/>
      </c>
      <c r="R14" s="384">
        <f>IF(R$5="","",+R13+R11)</f>
      </c>
      <c r="S14" s="399">
        <f t="shared" si="8"/>
      </c>
      <c r="T14" s="384">
        <f>IF(T$5="","",+T13+T11)</f>
      </c>
      <c r="U14" s="399">
        <f t="shared" si="9"/>
      </c>
      <c r="V14" s="384">
        <f>IF(V$5="","",+V13+V11)</f>
      </c>
      <c r="W14" s="399">
        <f t="shared" si="10"/>
      </c>
      <c r="X14" s="384">
        <f>IF(X$5="","",+X13+X11)</f>
      </c>
      <c r="Y14" s="399">
        <f t="shared" si="11"/>
      </c>
      <c r="Z14" s="384">
        <f>IF(Z$5="","",+Z13+Z11)</f>
      </c>
      <c r="AA14" s="399">
        <f t="shared" si="12"/>
      </c>
      <c r="AB14" s="396">
        <f>IF(D14="","",+D14+F14+H14+J14+L14+N14+P14+R14+T14+V14+X14+Z14)</f>
      </c>
    </row>
    <row r="15" spans="1:28" ht="27.75" customHeight="1">
      <c r="A15" s="137"/>
      <c r="B15" s="472" t="s">
        <v>16</v>
      </c>
      <c r="C15" s="389">
        <f t="shared" si="1"/>
      </c>
      <c r="D15" s="380"/>
      <c r="E15" s="389">
        <f t="shared" si="0"/>
      </c>
      <c r="F15" s="380"/>
      <c r="G15" s="389">
        <f t="shared" si="2"/>
      </c>
      <c r="H15" s="380"/>
      <c r="I15" s="389">
        <f t="shared" si="3"/>
      </c>
      <c r="J15" s="380"/>
      <c r="K15" s="389">
        <f t="shared" si="4"/>
      </c>
      <c r="L15" s="380"/>
      <c r="M15" s="389">
        <f t="shared" si="5"/>
      </c>
      <c r="N15" s="380"/>
      <c r="O15" s="389">
        <f t="shared" si="6"/>
      </c>
      <c r="P15" s="380"/>
      <c r="Q15" s="389">
        <f t="shared" si="7"/>
      </c>
      <c r="R15" s="380"/>
      <c r="S15" s="389">
        <f t="shared" si="8"/>
      </c>
      <c r="T15" s="380"/>
      <c r="U15" s="389">
        <f t="shared" si="9"/>
      </c>
      <c r="V15" s="380"/>
      <c r="W15" s="389">
        <f t="shared" si="10"/>
      </c>
      <c r="X15" s="380"/>
      <c r="Y15" s="389">
        <f t="shared" si="11"/>
      </c>
      <c r="Z15" s="380"/>
      <c r="AA15" s="389">
        <f t="shared" si="12"/>
      </c>
      <c r="AB15" s="392">
        <f>IF($D$5="","",+D15+F15+H15+J15+L15+N15+P15+R15+T15+V15+X15+Z15)</f>
      </c>
    </row>
    <row r="16" spans="1:28" ht="27.75" customHeight="1">
      <c r="A16" s="137"/>
      <c r="B16" s="469" t="s">
        <v>72</v>
      </c>
      <c r="C16" s="390">
        <f t="shared" si="1"/>
      </c>
      <c r="D16" s="381"/>
      <c r="E16" s="390">
        <f t="shared" si="0"/>
      </c>
      <c r="F16" s="381"/>
      <c r="G16" s="390">
        <f t="shared" si="2"/>
      </c>
      <c r="H16" s="381"/>
      <c r="I16" s="390">
        <f t="shared" si="3"/>
      </c>
      <c r="J16" s="381"/>
      <c r="K16" s="390">
        <f t="shared" si="4"/>
      </c>
      <c r="L16" s="381"/>
      <c r="M16" s="390">
        <f t="shared" si="5"/>
      </c>
      <c r="N16" s="381"/>
      <c r="O16" s="390">
        <f t="shared" si="6"/>
      </c>
      <c r="P16" s="381"/>
      <c r="Q16" s="390">
        <f t="shared" si="7"/>
      </c>
      <c r="R16" s="381"/>
      <c r="S16" s="390">
        <f t="shared" si="8"/>
      </c>
      <c r="T16" s="381"/>
      <c r="U16" s="390">
        <f t="shared" si="9"/>
      </c>
      <c r="V16" s="381"/>
      <c r="W16" s="390">
        <f t="shared" si="10"/>
      </c>
      <c r="X16" s="381"/>
      <c r="Y16" s="390">
        <f t="shared" si="11"/>
      </c>
      <c r="Z16" s="381"/>
      <c r="AA16" s="390">
        <f t="shared" si="12"/>
      </c>
      <c r="AB16" s="393">
        <f>IF($D$5="","",+D16+F16+H16+J16+L16+N16+P16+R16+T16+V16+X16+Z16)</f>
      </c>
    </row>
    <row r="17" spans="1:28" ht="27.75" customHeight="1">
      <c r="A17" s="137"/>
      <c r="B17" s="474" t="s">
        <v>66</v>
      </c>
      <c r="C17" s="390">
        <f t="shared" si="1"/>
      </c>
      <c r="D17" s="381"/>
      <c r="E17" s="390">
        <f t="shared" si="0"/>
      </c>
      <c r="F17" s="381"/>
      <c r="G17" s="390">
        <f t="shared" si="2"/>
      </c>
      <c r="H17" s="381"/>
      <c r="I17" s="390">
        <f t="shared" si="3"/>
      </c>
      <c r="J17" s="381"/>
      <c r="K17" s="390">
        <f t="shared" si="4"/>
      </c>
      <c r="L17" s="381"/>
      <c r="M17" s="390">
        <f t="shared" si="5"/>
      </c>
      <c r="N17" s="381"/>
      <c r="O17" s="390">
        <f t="shared" si="6"/>
      </c>
      <c r="P17" s="381"/>
      <c r="Q17" s="390">
        <f t="shared" si="7"/>
      </c>
      <c r="R17" s="381"/>
      <c r="S17" s="390">
        <f t="shared" si="8"/>
      </c>
      <c r="T17" s="381"/>
      <c r="U17" s="390">
        <f t="shared" si="9"/>
      </c>
      <c r="V17" s="381"/>
      <c r="W17" s="390">
        <f t="shared" si="10"/>
      </c>
      <c r="X17" s="381"/>
      <c r="Y17" s="390">
        <f t="shared" si="11"/>
      </c>
      <c r="Z17" s="381"/>
      <c r="AA17" s="390">
        <f t="shared" si="12"/>
      </c>
      <c r="AB17" s="393">
        <f>IF($D$5="","",+D17+F17+H17+J17+L17+N17+P17+R17+T17+V17+X17+Z17)</f>
      </c>
    </row>
    <row r="18" spans="1:28" ht="27.75" customHeight="1">
      <c r="A18" s="137"/>
      <c r="B18" s="469" t="s">
        <v>298</v>
      </c>
      <c r="C18" s="390">
        <f t="shared" si="1"/>
      </c>
      <c r="D18" s="381"/>
      <c r="E18" s="390">
        <f t="shared" si="0"/>
      </c>
      <c r="F18" s="381"/>
      <c r="G18" s="390">
        <f t="shared" si="2"/>
      </c>
      <c r="H18" s="381"/>
      <c r="I18" s="390">
        <f t="shared" si="3"/>
      </c>
      <c r="J18" s="381"/>
      <c r="K18" s="390">
        <f t="shared" si="4"/>
      </c>
      <c r="L18" s="381"/>
      <c r="M18" s="390">
        <f t="shared" si="5"/>
      </c>
      <c r="N18" s="381"/>
      <c r="O18" s="390">
        <f t="shared" si="6"/>
      </c>
      <c r="P18" s="381"/>
      <c r="Q18" s="390">
        <f t="shared" si="7"/>
      </c>
      <c r="R18" s="381"/>
      <c r="S18" s="390">
        <f t="shared" si="8"/>
      </c>
      <c r="T18" s="381"/>
      <c r="U18" s="390">
        <f t="shared" si="9"/>
      </c>
      <c r="V18" s="381"/>
      <c r="W18" s="390">
        <f t="shared" si="10"/>
      </c>
      <c r="X18" s="381"/>
      <c r="Y18" s="390">
        <f t="shared" si="11"/>
      </c>
      <c r="Z18" s="381"/>
      <c r="AA18" s="390">
        <f t="shared" si="12"/>
      </c>
      <c r="AB18" s="393">
        <f>IF($D$5="","",+D18+F18+H18+J18+L18+N18+P18+R18+T18+V18+X18+Z18)</f>
      </c>
    </row>
    <row r="19" spans="1:28" ht="27.75" customHeight="1" thickBot="1">
      <c r="A19" s="137"/>
      <c r="B19" s="470" t="s">
        <v>64</v>
      </c>
      <c r="C19" s="397">
        <f t="shared" si="1"/>
      </c>
      <c r="D19" s="382"/>
      <c r="E19" s="397">
        <f t="shared" si="0"/>
      </c>
      <c r="F19" s="382"/>
      <c r="G19" s="397">
        <f t="shared" si="2"/>
      </c>
      <c r="H19" s="382"/>
      <c r="I19" s="397">
        <f t="shared" si="3"/>
      </c>
      <c r="J19" s="382"/>
      <c r="K19" s="397">
        <f t="shared" si="4"/>
      </c>
      <c r="L19" s="382"/>
      <c r="M19" s="397">
        <f t="shared" si="5"/>
      </c>
      <c r="N19" s="382"/>
      <c r="O19" s="397">
        <f t="shared" si="6"/>
      </c>
      <c r="P19" s="382"/>
      <c r="Q19" s="397">
        <f t="shared" si="7"/>
      </c>
      <c r="R19" s="382"/>
      <c r="S19" s="397">
        <f t="shared" si="8"/>
      </c>
      <c r="T19" s="382"/>
      <c r="U19" s="397">
        <f t="shared" si="9"/>
      </c>
      <c r="V19" s="382"/>
      <c r="W19" s="397">
        <f t="shared" si="10"/>
      </c>
      <c r="X19" s="382"/>
      <c r="Y19" s="397">
        <f t="shared" si="11"/>
      </c>
      <c r="Z19" s="382"/>
      <c r="AA19" s="397">
        <f t="shared" si="12"/>
      </c>
      <c r="AB19" s="394">
        <f>IF($D$5="","",+D19+F19+H19+J19+L19+N19+P19+R19+T19+V19+X19+Z19)</f>
      </c>
    </row>
    <row r="20" spans="1:28" ht="27.75" customHeight="1" thickBot="1">
      <c r="A20" s="138"/>
      <c r="B20" s="334" t="s">
        <v>17</v>
      </c>
      <c r="C20" s="388">
        <f t="shared" si="1"/>
      </c>
      <c r="D20" s="385">
        <f>IF(D$5="","",+D13-D15)</f>
      </c>
      <c r="E20" s="388">
        <f t="shared" si="0"/>
      </c>
      <c r="F20" s="385">
        <f>IF(F$5="","",+F13-F15)</f>
      </c>
      <c r="G20" s="388">
        <f t="shared" si="2"/>
      </c>
      <c r="H20" s="385">
        <f>IF(H$5="","",+H13-H15)</f>
      </c>
      <c r="I20" s="388">
        <f t="shared" si="3"/>
      </c>
      <c r="J20" s="385">
        <f>IF(J$5="","",+J13-J15)</f>
      </c>
      <c r="K20" s="388">
        <f t="shared" si="4"/>
      </c>
      <c r="L20" s="385">
        <f>IF(L$5="","",+L13-L15)</f>
      </c>
      <c r="M20" s="388">
        <f t="shared" si="5"/>
      </c>
      <c r="N20" s="385">
        <f>IF(N$5="","",+N13-N15)</f>
      </c>
      <c r="O20" s="388">
        <f t="shared" si="6"/>
      </c>
      <c r="P20" s="385">
        <f>IF(P$5="","",+P13-P15)</f>
      </c>
      <c r="Q20" s="388">
        <f t="shared" si="7"/>
      </c>
      <c r="R20" s="385">
        <f>IF(R$5="","",+R13-R15)</f>
      </c>
      <c r="S20" s="388">
        <f t="shared" si="8"/>
      </c>
      <c r="T20" s="385">
        <f>IF(T$5="","",+T13-T15)</f>
      </c>
      <c r="U20" s="388">
        <f t="shared" si="9"/>
      </c>
      <c r="V20" s="385">
        <f>IF(V$5="","",+V13-V15)</f>
      </c>
      <c r="W20" s="388">
        <f t="shared" si="10"/>
      </c>
      <c r="X20" s="385">
        <f>IF(X$5="","",+X13-X15)</f>
      </c>
      <c r="Y20" s="388">
        <f t="shared" si="11"/>
      </c>
      <c r="Z20" s="385">
        <f>IF(Z$5="","",+Z13-Z15)</f>
      </c>
      <c r="AA20" s="388">
        <f t="shared" si="12"/>
      </c>
      <c r="AB20" s="391">
        <f>IF(D20="","",+D20+F20+H20+J20+L20+N20+P20+R20+T20+V20+X20+Z20)</f>
      </c>
    </row>
    <row r="21" spans="1:28" ht="27.75" customHeight="1">
      <c r="A21" s="137"/>
      <c r="B21" s="472" t="s">
        <v>63</v>
      </c>
      <c r="C21" s="389">
        <f t="shared" si="1"/>
      </c>
      <c r="D21" s="380"/>
      <c r="E21" s="389">
        <f t="shared" si="0"/>
      </c>
      <c r="F21" s="380"/>
      <c r="G21" s="389">
        <f t="shared" si="2"/>
      </c>
      <c r="H21" s="380"/>
      <c r="I21" s="389">
        <f t="shared" si="3"/>
      </c>
      <c r="J21" s="380"/>
      <c r="K21" s="389">
        <f t="shared" si="4"/>
      </c>
      <c r="L21" s="380"/>
      <c r="M21" s="389">
        <f t="shared" si="5"/>
      </c>
      <c r="N21" s="380"/>
      <c r="O21" s="389">
        <f t="shared" si="6"/>
      </c>
      <c r="P21" s="380"/>
      <c r="Q21" s="389">
        <f t="shared" si="7"/>
      </c>
      <c r="R21" s="380"/>
      <c r="S21" s="389">
        <f t="shared" si="8"/>
      </c>
      <c r="T21" s="380"/>
      <c r="U21" s="389">
        <f t="shared" si="9"/>
      </c>
      <c r="V21" s="380"/>
      <c r="W21" s="389">
        <f t="shared" si="10"/>
      </c>
      <c r="X21" s="380"/>
      <c r="Y21" s="389">
        <f t="shared" si="11"/>
      </c>
      <c r="Z21" s="380"/>
      <c r="AA21" s="389">
        <f t="shared" si="12"/>
      </c>
      <c r="AB21" s="392">
        <f>IF($D$5="","",+D21+F21+H21+J21+L21+N21+P21+R21+T21+V21+X21+Z21)</f>
      </c>
    </row>
    <row r="22" spans="1:28" ht="27.75" customHeight="1" thickBot="1">
      <c r="A22" s="137"/>
      <c r="B22" s="470" t="s">
        <v>64</v>
      </c>
      <c r="C22" s="397">
        <f t="shared" si="1"/>
      </c>
      <c r="D22" s="382"/>
      <c r="E22" s="397">
        <f t="shared" si="0"/>
      </c>
      <c r="F22" s="382"/>
      <c r="G22" s="397">
        <f t="shared" si="2"/>
      </c>
      <c r="H22" s="382"/>
      <c r="I22" s="397">
        <f t="shared" si="3"/>
      </c>
      <c r="J22" s="382"/>
      <c r="K22" s="397">
        <f t="shared" si="4"/>
      </c>
      <c r="L22" s="382"/>
      <c r="M22" s="397">
        <f t="shared" si="5"/>
      </c>
      <c r="N22" s="382"/>
      <c r="O22" s="397">
        <f t="shared" si="6"/>
      </c>
      <c r="P22" s="382"/>
      <c r="Q22" s="397">
        <f t="shared" si="7"/>
      </c>
      <c r="R22" s="382"/>
      <c r="S22" s="397">
        <f t="shared" si="8"/>
      </c>
      <c r="T22" s="382"/>
      <c r="U22" s="397">
        <f t="shared" si="9"/>
      </c>
      <c r="V22" s="382"/>
      <c r="W22" s="397">
        <f t="shared" si="10"/>
      </c>
      <c r="X22" s="382"/>
      <c r="Y22" s="397">
        <f t="shared" si="11"/>
      </c>
      <c r="Z22" s="382"/>
      <c r="AA22" s="397">
        <f t="shared" si="12"/>
      </c>
      <c r="AB22" s="394">
        <f>IF($D$5="","",+D22+F22+H22+J22+L22+N22+P22+R22+T22+V22+X22+Z22)</f>
      </c>
    </row>
    <row r="23" spans="1:28" ht="27.75" customHeight="1">
      <c r="A23" s="137"/>
      <c r="B23" s="335" t="s">
        <v>18</v>
      </c>
      <c r="C23" s="398">
        <f t="shared" si="1"/>
      </c>
      <c r="D23" s="383">
        <f>IF(D$5="","",+D20-D21+D22)</f>
      </c>
      <c r="E23" s="398">
        <f t="shared" si="0"/>
      </c>
      <c r="F23" s="383">
        <f>IF(F$5="","",+F20-F21+F22)</f>
      </c>
      <c r="G23" s="398">
        <f t="shared" si="2"/>
      </c>
      <c r="H23" s="383">
        <f>IF(H$5="","",+H20-H21+H22)</f>
      </c>
      <c r="I23" s="398">
        <f t="shared" si="3"/>
      </c>
      <c r="J23" s="383">
        <f>IF(J$5="","",+J20-J21+J22)</f>
      </c>
      <c r="K23" s="398">
        <f t="shared" si="4"/>
      </c>
      <c r="L23" s="383">
        <f>IF(L$5="","",+L20-L21+L22)</f>
      </c>
      <c r="M23" s="398">
        <f t="shared" si="5"/>
      </c>
      <c r="N23" s="383">
        <f>IF(N$5="","",+N20-N21+N22)</f>
      </c>
      <c r="O23" s="398">
        <f t="shared" si="6"/>
      </c>
      <c r="P23" s="383">
        <f>IF(P$5="","",+P20-P21+P22)</f>
      </c>
      <c r="Q23" s="398">
        <f t="shared" si="7"/>
      </c>
      <c r="R23" s="383">
        <f>IF(R$5="","",+R20-R21+R22)</f>
      </c>
      <c r="S23" s="398">
        <f t="shared" si="8"/>
      </c>
      <c r="T23" s="383">
        <f>IF(T$5="","",+T20-T21+T22)</f>
      </c>
      <c r="U23" s="398">
        <f t="shared" si="9"/>
      </c>
      <c r="V23" s="383">
        <f>IF(V$5="","",+V20-V21+V22)</f>
      </c>
      <c r="W23" s="398">
        <f t="shared" si="10"/>
      </c>
      <c r="X23" s="383">
        <f>IF(X$5="","",+X20-X21+X22)</f>
      </c>
      <c r="Y23" s="398">
        <f t="shared" si="11"/>
      </c>
      <c r="Z23" s="383">
        <f>IF(Z$5="","",+Z20-Z21+Z22)</f>
      </c>
      <c r="AA23" s="398">
        <f t="shared" si="12"/>
      </c>
      <c r="AB23" s="395">
        <f>IF(D23="","",+D23+F23+H23+J23+L23+N23+P23+R23+T23+V23+X23+Z23)</f>
      </c>
    </row>
    <row r="24" spans="1:28" ht="27.75" customHeight="1" thickBot="1">
      <c r="A24" s="137"/>
      <c r="B24" s="336" t="s">
        <v>26</v>
      </c>
      <c r="C24" s="399">
        <f t="shared" si="1"/>
      </c>
      <c r="D24" s="384">
        <f>IF(D$5="","",+D23+D11+D17)</f>
      </c>
      <c r="E24" s="399">
        <f t="shared" si="0"/>
      </c>
      <c r="F24" s="384">
        <f>IF(F$5="","",+F23+F11+F17)</f>
      </c>
      <c r="G24" s="399">
        <f t="shared" si="2"/>
      </c>
      <c r="H24" s="384">
        <f>IF(H$5="","",+H23+H11+H17)</f>
      </c>
      <c r="I24" s="399">
        <f t="shared" si="3"/>
      </c>
      <c r="J24" s="384">
        <f>IF(J$5="","",+J23+J11+J17)</f>
      </c>
      <c r="K24" s="399">
        <f t="shared" si="4"/>
      </c>
      <c r="L24" s="384">
        <f>IF(L$5="","",+L23+L11+L17)</f>
      </c>
      <c r="M24" s="399">
        <f t="shared" si="5"/>
      </c>
      <c r="N24" s="384">
        <f>IF(N$5="","",+N23+N11+N17)</f>
      </c>
      <c r="O24" s="399">
        <f t="shared" si="6"/>
      </c>
      <c r="P24" s="384">
        <f>IF(P$5="","",+P23+P11+P17)</f>
      </c>
      <c r="Q24" s="399">
        <f t="shared" si="7"/>
      </c>
      <c r="R24" s="384">
        <f>IF(R$5="","",+R23+R11+R17)</f>
      </c>
      <c r="S24" s="399">
        <f t="shared" si="8"/>
      </c>
      <c r="T24" s="384">
        <f>IF(T$5="","",+T23+T11+T17)</f>
      </c>
      <c r="U24" s="399">
        <f t="shared" si="9"/>
      </c>
      <c r="V24" s="384">
        <f>IF(V$5="","",+V23+V11+V17)</f>
      </c>
      <c r="W24" s="399">
        <f t="shared" si="10"/>
      </c>
      <c r="X24" s="384">
        <f>IF(X$5="","",+X23+X11+X17)</f>
      </c>
      <c r="Y24" s="399">
        <f t="shared" si="11"/>
      </c>
      <c r="Z24" s="384">
        <f>IF(Z$5="","",+Z23+Z11+Z17)</f>
      </c>
      <c r="AA24" s="399">
        <f t="shared" si="12"/>
      </c>
      <c r="AB24" s="396">
        <f>IF(D24="","",+D24+F24+H24+J24+L24+N24+P24+R24+T24+V24+X24+Z24)</f>
      </c>
    </row>
    <row r="25" spans="1:28" ht="27.75" customHeight="1">
      <c r="A25" s="137"/>
      <c r="B25" s="468" t="s">
        <v>203</v>
      </c>
      <c r="C25" s="389">
        <f t="shared" si="1"/>
      </c>
      <c r="D25" s="380"/>
      <c r="E25" s="389">
        <f t="shared" si="0"/>
      </c>
      <c r="F25" s="380"/>
      <c r="G25" s="389">
        <f t="shared" si="2"/>
      </c>
      <c r="H25" s="380"/>
      <c r="I25" s="389">
        <f t="shared" si="3"/>
      </c>
      <c r="J25" s="380"/>
      <c r="K25" s="389">
        <f t="shared" si="4"/>
      </c>
      <c r="L25" s="380"/>
      <c r="M25" s="389">
        <f t="shared" si="5"/>
      </c>
      <c r="N25" s="380"/>
      <c r="O25" s="389">
        <f t="shared" si="6"/>
      </c>
      <c r="P25" s="380"/>
      <c r="Q25" s="389">
        <f t="shared" si="7"/>
      </c>
      <c r="R25" s="380"/>
      <c r="S25" s="389">
        <f t="shared" si="8"/>
      </c>
      <c r="T25" s="380"/>
      <c r="U25" s="389">
        <f t="shared" si="9"/>
      </c>
      <c r="V25" s="380"/>
      <c r="W25" s="389">
        <f t="shared" si="10"/>
      </c>
      <c r="X25" s="380"/>
      <c r="Y25" s="389">
        <f t="shared" si="11"/>
      </c>
      <c r="Z25" s="380"/>
      <c r="AA25" s="389">
        <f t="shared" si="12"/>
      </c>
      <c r="AB25" s="392">
        <f>IF($D$5="","",+D25+F25+H25+J25+L25+N25+P25+R25+T25+V25+X25+Z25)</f>
      </c>
    </row>
    <row r="26" spans="1:28" ht="27.75" customHeight="1" thickBot="1">
      <c r="A26" s="137"/>
      <c r="B26" s="473" t="s">
        <v>53</v>
      </c>
      <c r="C26" s="397">
        <f t="shared" si="1"/>
      </c>
      <c r="D26" s="382"/>
      <c r="E26" s="397">
        <f t="shared" si="0"/>
      </c>
      <c r="F26" s="382"/>
      <c r="G26" s="397">
        <f t="shared" si="2"/>
      </c>
      <c r="H26" s="382"/>
      <c r="I26" s="397">
        <f t="shared" si="3"/>
      </c>
      <c r="J26" s="382"/>
      <c r="K26" s="397">
        <f t="shared" si="4"/>
      </c>
      <c r="L26" s="382"/>
      <c r="M26" s="397">
        <f t="shared" si="5"/>
      </c>
      <c r="N26" s="382"/>
      <c r="O26" s="397">
        <f t="shared" si="6"/>
      </c>
      <c r="P26" s="382"/>
      <c r="Q26" s="397">
        <f t="shared" si="7"/>
      </c>
      <c r="R26" s="382"/>
      <c r="S26" s="397">
        <f t="shared" si="8"/>
      </c>
      <c r="T26" s="382"/>
      <c r="U26" s="397">
        <f t="shared" si="9"/>
      </c>
      <c r="V26" s="382"/>
      <c r="W26" s="397">
        <f t="shared" si="10"/>
      </c>
      <c r="X26" s="382"/>
      <c r="Y26" s="397">
        <f t="shared" si="11"/>
      </c>
      <c r="Z26" s="382"/>
      <c r="AA26" s="397">
        <f t="shared" si="12"/>
      </c>
      <c r="AB26" s="394">
        <f>IF($D$5="","",+D26+F26+H26+J26+L26+N26+P26+R26+T26+V26+X26+Z26)</f>
      </c>
    </row>
    <row r="27" spans="1:28" ht="27.75" customHeight="1" thickBot="1">
      <c r="A27" s="137"/>
      <c r="B27" s="334" t="s">
        <v>65</v>
      </c>
      <c r="C27" s="388">
        <f t="shared" si="1"/>
      </c>
      <c r="D27" s="385">
        <f>IF(D$5="","",+D23+D25-D26)</f>
      </c>
      <c r="E27" s="388">
        <f t="shared" si="0"/>
      </c>
      <c r="F27" s="385">
        <f>IF(F$5="","",+F23+F25-F26)</f>
      </c>
      <c r="G27" s="388">
        <f t="shared" si="2"/>
      </c>
      <c r="H27" s="385">
        <f>IF(H$5="","",+H23+H25-H26)</f>
      </c>
      <c r="I27" s="388">
        <f t="shared" si="3"/>
      </c>
      <c r="J27" s="385">
        <f>IF(J$5="","",+J23+J25-J26)</f>
      </c>
      <c r="K27" s="388">
        <f t="shared" si="4"/>
      </c>
      <c r="L27" s="385">
        <f>IF(L$5="","",+L23+L25-L26)</f>
      </c>
      <c r="M27" s="388">
        <f t="shared" si="5"/>
      </c>
      <c r="N27" s="385">
        <f>IF(N$5="","",+N23+N25-N26)</f>
      </c>
      <c r="O27" s="388">
        <f t="shared" si="6"/>
      </c>
      <c r="P27" s="385">
        <f>IF(P$5="","",+P23+P25-P26)</f>
      </c>
      <c r="Q27" s="388">
        <f t="shared" si="7"/>
      </c>
      <c r="R27" s="385">
        <f>IF(R$5="","",+R23+R25-R26)</f>
      </c>
      <c r="S27" s="388">
        <f t="shared" si="8"/>
      </c>
      <c r="T27" s="385">
        <f>IF(T$5="","",+T23+T25-T26)</f>
      </c>
      <c r="U27" s="388">
        <f t="shared" si="9"/>
      </c>
      <c r="V27" s="385">
        <f>IF(V$5="","",+V23+V25-V26)</f>
      </c>
      <c r="W27" s="388">
        <f t="shared" si="10"/>
      </c>
      <c r="X27" s="385">
        <f>IF(X$5="","",+X23+X25-X26)</f>
      </c>
      <c r="Y27" s="388">
        <f t="shared" si="11"/>
      </c>
      <c r="Z27" s="385">
        <f>IF(Z$5="","",+Z23+Z25-Z26)</f>
      </c>
      <c r="AA27" s="388">
        <f t="shared" si="12"/>
      </c>
      <c r="AB27" s="391">
        <f>IF(D27="","",+D27+F27+H27+J27+L27+N27+P27+R27+T27+V27+X27+Z27)</f>
      </c>
    </row>
    <row r="28" spans="1:28" ht="27.75" customHeight="1">
      <c r="A28" s="137"/>
      <c r="B28" s="337" t="s">
        <v>188</v>
      </c>
      <c r="C28" s="389">
        <f t="shared" si="1"/>
      </c>
      <c r="D28" s="386">
        <f>IF(D$5="","",+D11+D17)</f>
      </c>
      <c r="E28" s="389">
        <f t="shared" si="0"/>
      </c>
      <c r="F28" s="386">
        <f>IF(F$5="","",+F11+F17)</f>
      </c>
      <c r="G28" s="389">
        <f t="shared" si="2"/>
      </c>
      <c r="H28" s="386">
        <f>IF(H$5="","",+H11+H17)</f>
      </c>
      <c r="I28" s="389">
        <f t="shared" si="3"/>
      </c>
      <c r="J28" s="386">
        <f>IF(J$5="","",+J11+J17)</f>
      </c>
      <c r="K28" s="389">
        <f t="shared" si="4"/>
      </c>
      <c r="L28" s="386">
        <f>IF(L$5="","",+L11+L17)</f>
      </c>
      <c r="M28" s="389">
        <f t="shared" si="5"/>
      </c>
      <c r="N28" s="386">
        <f>IF(N$5="","",+N11+N17)</f>
      </c>
      <c r="O28" s="389">
        <f t="shared" si="6"/>
      </c>
      <c r="P28" s="386">
        <f>IF(P$5="","",+P11+P17)</f>
      </c>
      <c r="Q28" s="389">
        <f t="shared" si="7"/>
      </c>
      <c r="R28" s="386">
        <f>IF(R$5="","",+R11+R17)</f>
      </c>
      <c r="S28" s="389">
        <f t="shared" si="8"/>
      </c>
      <c r="T28" s="386">
        <f>IF(T$5="","",+T11+T17)</f>
      </c>
      <c r="U28" s="389">
        <f t="shared" si="9"/>
      </c>
      <c r="V28" s="386">
        <f>IF(V$5="","",+V11+V17)</f>
      </c>
      <c r="W28" s="389">
        <f t="shared" si="10"/>
      </c>
      <c r="X28" s="386">
        <f>IF(X$5="","",+X11+X17)</f>
      </c>
      <c r="Y28" s="389">
        <f t="shared" si="11"/>
      </c>
      <c r="Z28" s="386">
        <f>IF(Z$5="","",+Z11+Z17)</f>
      </c>
      <c r="AA28" s="389">
        <f t="shared" si="12"/>
      </c>
      <c r="AB28" s="392">
        <f>IF(D28="","",+D28+F28+H28+J28+L28+N28+P28+R28+T28+V28+X28+Z28)</f>
      </c>
    </row>
    <row r="40" ht="42" customHeight="1"/>
    <row r="41" ht="4.5" customHeight="1"/>
  </sheetData>
  <sheetProtection sheet="1" scenarios="1" formatCells="0" formatColumns="0" formatRows="0" insertColumns="0" insertRows="0" deleteColumns="0" deleteRows="0"/>
  <mergeCells count="13">
    <mergeCell ref="M3:N3"/>
    <mergeCell ref="C3:D3"/>
    <mergeCell ref="E3:F3"/>
    <mergeCell ref="G3:H3"/>
    <mergeCell ref="I3:J3"/>
    <mergeCell ref="K3:L3"/>
    <mergeCell ref="AA3:AB3"/>
    <mergeCell ref="O3:P3"/>
    <mergeCell ref="Q3:R3"/>
    <mergeCell ref="S3:T3"/>
    <mergeCell ref="U3:V3"/>
    <mergeCell ref="W3:X3"/>
    <mergeCell ref="Y3:Z3"/>
  </mergeCells>
  <printOptions/>
  <pageMargins left="0.3937007874015748" right="0.3937007874015748" top="0.35433070866141736" bottom="0.31496062992125984" header="0.1968503937007874" footer="0.2755905511811024"/>
  <pageSetup horizontalDpi="600" verticalDpi="600" orientation="landscape" paperSize="9" scale="63" r:id="rId3"/>
  <headerFooter scaleWithDoc="0">
    <oddFooter>&amp;R&amp;G</oddFoot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Z34"/>
  <sheetViews>
    <sheetView showGridLines="0" view="pageBreakPreview" zoomScale="60" zoomScaleNormal="60" zoomScalePageLayoutView="0" workbookViewId="0" topLeftCell="A1">
      <selection activeCell="G20" sqref="G20"/>
    </sheetView>
  </sheetViews>
  <sheetFormatPr defaultColWidth="8.00390625" defaultRowHeight="13.5"/>
  <cols>
    <col min="1" max="1" width="5.25390625" style="47" customWidth="1"/>
    <col min="2" max="2" width="38.50390625" style="48" customWidth="1"/>
    <col min="3" max="3" width="13.625" style="47" customWidth="1"/>
    <col min="4" max="4" width="17.125" style="274" customWidth="1"/>
    <col min="5" max="5" width="13.125" style="47" customWidth="1"/>
    <col min="6" max="6" width="16.625" style="274" customWidth="1"/>
    <col min="7" max="7" width="13.125" style="47" customWidth="1"/>
    <col min="8" max="8" width="17.125" style="274" customWidth="1"/>
    <col min="9" max="9" width="13.25390625" style="47" customWidth="1"/>
    <col min="10" max="10" width="17.00390625" style="274" customWidth="1"/>
    <col min="11" max="11" width="13.125" style="47" customWidth="1"/>
    <col min="12" max="12" width="17.125" style="274" customWidth="1"/>
    <col min="13" max="13" width="13.125" style="47" customWidth="1"/>
    <col min="14" max="14" width="17.125" style="274" customWidth="1"/>
    <col min="15" max="15" width="71.375" style="47" customWidth="1"/>
    <col min="16" max="16" width="7.375" style="47" customWidth="1"/>
    <col min="17" max="17" width="13.125" style="47" customWidth="1"/>
    <col min="18" max="18" width="7.375" style="47" customWidth="1"/>
    <col min="19" max="19" width="13.125" style="47" customWidth="1"/>
    <col min="20" max="20" width="7.50390625" style="47" customWidth="1"/>
    <col min="21" max="21" width="13.125" style="47" customWidth="1"/>
    <col min="22" max="22" width="10.875" style="47" customWidth="1"/>
    <col min="23" max="23" width="27.50390625" style="47" customWidth="1"/>
    <col min="24" max="24" width="0.2421875" style="47" customWidth="1"/>
    <col min="25" max="29" width="15.00390625" style="47" customWidth="1"/>
    <col min="30" max="30" width="13.875" style="47" customWidth="1"/>
    <col min="31" max="31" width="4.50390625" style="47" customWidth="1"/>
    <col min="32" max="32" width="28.00390625" style="47" customWidth="1"/>
    <col min="33" max="33" width="13.375" style="47" customWidth="1"/>
    <col min="34" max="34" width="4.625" style="47" customWidth="1"/>
    <col min="35" max="35" width="8.625" style="47" customWidth="1"/>
    <col min="36" max="36" width="18.625" style="47" customWidth="1"/>
    <col min="37" max="50" width="9.50390625" style="47" customWidth="1"/>
    <col min="51" max="16384" width="8.00390625" style="47" customWidth="1"/>
  </cols>
  <sheetData>
    <row r="1" ht="12.75" customHeight="1"/>
    <row r="2" spans="20:26" ht="9.75" customHeight="1">
      <c r="T2" s="49"/>
      <c r="U2" s="49"/>
      <c r="V2" s="49"/>
      <c r="W2" s="49"/>
      <c r="X2" s="49"/>
      <c r="Y2" s="49"/>
      <c r="Z2" s="49"/>
    </row>
    <row r="3" spans="20:26" ht="13.5" customHeight="1">
      <c r="T3" s="49"/>
      <c r="U3" s="49"/>
      <c r="V3" s="49"/>
      <c r="W3" s="49"/>
      <c r="X3" s="49"/>
      <c r="Y3" s="49"/>
      <c r="Z3" s="49"/>
    </row>
    <row r="4" ht="13.5" customHeight="1"/>
    <row r="5" ht="12" customHeight="1"/>
    <row r="6" spans="2:15" ht="12" customHeight="1">
      <c r="B6" s="50"/>
      <c r="C6" s="51"/>
      <c r="D6" s="36"/>
      <c r="E6" s="51"/>
      <c r="F6" s="36"/>
      <c r="G6" s="51"/>
      <c r="H6" s="36"/>
      <c r="K6" s="51"/>
      <c r="L6" s="36"/>
      <c r="M6" s="51"/>
      <c r="N6" s="36"/>
      <c r="O6" s="49"/>
    </row>
    <row r="7" spans="2:15" ht="10.5" customHeight="1">
      <c r="B7" s="50"/>
      <c r="C7" s="51"/>
      <c r="D7" s="36"/>
      <c r="E7" s="51"/>
      <c r="F7" s="36"/>
      <c r="G7" s="51"/>
      <c r="H7" s="36"/>
      <c r="K7" s="51"/>
      <c r="L7" s="36"/>
      <c r="M7" s="51"/>
      <c r="N7" s="36"/>
      <c r="O7" s="49"/>
    </row>
    <row r="8" spans="2:15" ht="17.25" customHeight="1">
      <c r="B8" s="50"/>
      <c r="C8" s="51"/>
      <c r="D8" s="36"/>
      <c r="E8" s="51"/>
      <c r="F8" s="36"/>
      <c r="G8" s="51"/>
      <c r="H8" s="36"/>
      <c r="K8" s="51"/>
      <c r="L8" s="36"/>
      <c r="M8" s="51"/>
      <c r="N8" s="36"/>
      <c r="O8" s="49"/>
    </row>
    <row r="9" spans="2:15" ht="21.75" customHeight="1">
      <c r="B9" s="50"/>
      <c r="C9" s="51"/>
      <c r="D9" s="36"/>
      <c r="E9" s="51"/>
      <c r="F9" s="36"/>
      <c r="G9" s="51"/>
      <c r="H9" s="36"/>
      <c r="J9" s="274" t="s">
        <v>100</v>
      </c>
      <c r="K9" s="51"/>
      <c r="L9" s="36"/>
      <c r="M9" s="51"/>
      <c r="N9" s="36"/>
      <c r="O9" s="48"/>
    </row>
    <row r="10" spans="1:17" ht="27" customHeight="1">
      <c r="A10" s="48"/>
      <c r="B10" s="867"/>
      <c r="C10" s="871" t="s">
        <v>189</v>
      </c>
      <c r="D10" s="872"/>
      <c r="E10" s="871" t="s">
        <v>179</v>
      </c>
      <c r="F10" s="872"/>
      <c r="G10" s="871" t="s">
        <v>180</v>
      </c>
      <c r="H10" s="872"/>
      <c r="I10" s="871" t="s">
        <v>181</v>
      </c>
      <c r="J10" s="872"/>
      <c r="K10" s="871" t="s">
        <v>291</v>
      </c>
      <c r="L10" s="872"/>
      <c r="M10" s="871" t="s">
        <v>292</v>
      </c>
      <c r="N10" s="872"/>
      <c r="O10" s="869" t="s">
        <v>82</v>
      </c>
      <c r="P10" s="52"/>
      <c r="Q10" s="52"/>
    </row>
    <row r="11" spans="2:22" ht="22.5" customHeight="1" thickBot="1">
      <c r="B11" s="868"/>
      <c r="C11" s="358" t="s">
        <v>220</v>
      </c>
      <c r="D11" s="359" t="s">
        <v>212</v>
      </c>
      <c r="E11" s="358" t="s">
        <v>220</v>
      </c>
      <c r="F11" s="359" t="s">
        <v>212</v>
      </c>
      <c r="G11" s="358" t="s">
        <v>220</v>
      </c>
      <c r="H11" s="359" t="s">
        <v>212</v>
      </c>
      <c r="I11" s="358" t="s">
        <v>220</v>
      </c>
      <c r="J11" s="359" t="s">
        <v>212</v>
      </c>
      <c r="K11" s="358" t="s">
        <v>220</v>
      </c>
      <c r="L11" s="359" t="s">
        <v>212</v>
      </c>
      <c r="M11" s="358" t="s">
        <v>220</v>
      </c>
      <c r="N11" s="359" t="s">
        <v>212</v>
      </c>
      <c r="O11" s="870"/>
      <c r="P11" s="183"/>
      <c r="Q11" s="183"/>
      <c r="R11" s="183"/>
      <c r="S11" s="183"/>
      <c r="T11" s="183"/>
      <c r="U11" s="183"/>
      <c r="V11" s="82"/>
    </row>
    <row r="12" spans="2:22" ht="38.25" customHeight="1" thickBot="1">
      <c r="B12" s="361" t="s">
        <v>19</v>
      </c>
      <c r="C12" s="580"/>
      <c r="D12" s="400">
        <f>IF(D13="","",+D13+D14+D15+D16+D17)</f>
      </c>
      <c r="E12" s="580"/>
      <c r="F12" s="400">
        <f>IF(F13="","",+F13+F14+F15+F16+F17)</f>
      </c>
      <c r="G12" s="581"/>
      <c r="H12" s="400">
        <f>IF(H13="","",+H13+H14+H15+H16+H17)</f>
      </c>
      <c r="I12" s="582"/>
      <c r="J12" s="405">
        <f>IF(J13="","",+J13+J14+J15+J16+J17)</f>
      </c>
      <c r="K12" s="581"/>
      <c r="L12" s="400">
        <f>IF(L13="","",+L13+L14+L15+L16+L17)</f>
      </c>
      <c r="M12" s="581"/>
      <c r="N12" s="400">
        <f>IF(N13="","",+N13+N14+N15+N16+N17)</f>
      </c>
      <c r="O12" s="357"/>
      <c r="P12" s="134"/>
      <c r="Q12" s="147"/>
      <c r="R12" s="134"/>
      <c r="S12" s="148"/>
      <c r="T12" s="134"/>
      <c r="U12" s="148"/>
      <c r="V12" s="140"/>
    </row>
    <row r="13" spans="2:22" ht="38.25" customHeight="1">
      <c r="B13" s="360" t="s">
        <v>73</v>
      </c>
      <c r="C13" s="583">
        <f>IF(D13="","",D13/'１３　中期収支計画'!G9*12)</f>
      </c>
      <c r="D13" s="401"/>
      <c r="E13" s="583">
        <f>IF(F13="","",F13/'１３　中期収支計画'!I9*12)</f>
      </c>
      <c r="F13" s="377"/>
      <c r="G13" s="583">
        <f>IF(H13="","",H13/'１３　中期収支計画'!K9*12)</f>
      </c>
      <c r="H13" s="377"/>
      <c r="I13" s="584">
        <f>IF(J13="","",J13/'１３　中期収支計画'!M9*12)</f>
      </c>
      <c r="J13" s="377"/>
      <c r="K13" s="583">
        <f>IF(L13="","",L13/'１３　中期収支計画'!O9*12)</f>
      </c>
      <c r="L13" s="377"/>
      <c r="M13" s="583">
        <f>IF(N13="","",N13/'１３　中期収支計画'!Q9*12)</f>
      </c>
      <c r="N13" s="377"/>
      <c r="O13" s="199"/>
      <c r="P13" s="149"/>
      <c r="Q13" s="150"/>
      <c r="R13" s="149"/>
      <c r="S13" s="150"/>
      <c r="T13" s="149"/>
      <c r="U13" s="150"/>
      <c r="V13" s="141"/>
    </row>
    <row r="14" spans="2:22" ht="38.25" customHeight="1">
      <c r="B14" s="189" t="s">
        <v>248</v>
      </c>
      <c r="C14" s="585">
        <f>IF(D14="","",D14/'１３　中期収支計画'!G9*12)</f>
      </c>
      <c r="D14" s="376"/>
      <c r="E14" s="585">
        <f>IF(F14="","",F14/'１３　中期収支計画'!I9*12)</f>
      </c>
      <c r="F14" s="376"/>
      <c r="G14" s="585">
        <f>IF(H14="","",H14/'１３　中期収支計画'!K9*12)</f>
      </c>
      <c r="H14" s="376"/>
      <c r="I14" s="586">
        <f>IF(J14="","",J14/'１３　中期収支計画'!M9*12)</f>
      </c>
      <c r="J14" s="376"/>
      <c r="K14" s="585">
        <f>IF(L14="","",L14/'１３　中期収支計画'!O9*12)</f>
      </c>
      <c r="L14" s="376"/>
      <c r="M14" s="585">
        <f>IF(N14="","",N14/'１３　中期収支計画'!Q9*12)</f>
      </c>
      <c r="N14" s="376"/>
      <c r="O14" s="199"/>
      <c r="P14" s="143"/>
      <c r="Q14" s="144"/>
      <c r="R14" s="143"/>
      <c r="S14" s="144"/>
      <c r="T14" s="143"/>
      <c r="U14" s="144"/>
      <c r="V14" s="53"/>
    </row>
    <row r="15" spans="2:22" ht="38.25" customHeight="1">
      <c r="B15" s="189" t="s">
        <v>249</v>
      </c>
      <c r="C15" s="585">
        <f>IF(D15="","",D15/'１３　中期収支計画'!G9*12)</f>
      </c>
      <c r="D15" s="376"/>
      <c r="E15" s="585">
        <f>IF(F15="","",F15/'１３　中期収支計画'!I9*12)</f>
      </c>
      <c r="F15" s="376"/>
      <c r="G15" s="585">
        <f>IF(H15="","",H15/'１３　中期収支計画'!K9*12)</f>
      </c>
      <c r="H15" s="376"/>
      <c r="I15" s="585">
        <f>IF(J15="","",J15/'１３　中期収支計画'!M9*12)</f>
      </c>
      <c r="J15" s="376"/>
      <c r="K15" s="585">
        <f>IF(L15="","",L15/'１３　中期収支計画'!O9*12)</f>
      </c>
      <c r="L15" s="376"/>
      <c r="M15" s="585">
        <f>IF(N15="","",N15/'１３　中期収支計画'!Q9*12)</f>
      </c>
      <c r="N15" s="376"/>
      <c r="O15" s="199"/>
      <c r="P15" s="143"/>
      <c r="Q15" s="144"/>
      <c r="R15" s="143"/>
      <c r="S15" s="144"/>
      <c r="T15" s="143"/>
      <c r="U15" s="144"/>
      <c r="V15" s="53"/>
    </row>
    <row r="16" spans="2:22" ht="38.25" customHeight="1">
      <c r="B16" s="189" t="s">
        <v>74</v>
      </c>
      <c r="C16" s="585">
        <f>IF(D16="","",D16/'１３　中期収支計画'!G9*12)</f>
      </c>
      <c r="D16" s="376"/>
      <c r="E16" s="585">
        <f>IF(F16="","",F16/'１３　中期収支計画'!I9*12)</f>
      </c>
      <c r="F16" s="376"/>
      <c r="G16" s="585">
        <f>IF(H16="","",H16/'１３　中期収支計画'!K9*12)</f>
      </c>
      <c r="H16" s="376"/>
      <c r="I16" s="586">
        <f>IF(J16="","",J16/'１３　中期収支計画'!M9*12)</f>
      </c>
      <c r="J16" s="376"/>
      <c r="K16" s="585">
        <f>IF(L16="","",L16/'１３　中期収支計画'!O9*12)</f>
      </c>
      <c r="L16" s="376"/>
      <c r="M16" s="585">
        <f>IF(N16="","",N16/'１３　中期収支計画'!Q9*12)</f>
      </c>
      <c r="N16" s="376"/>
      <c r="O16" s="199"/>
      <c r="P16" s="143"/>
      <c r="Q16" s="144"/>
      <c r="R16" s="143"/>
      <c r="S16" s="144"/>
      <c r="T16" s="143"/>
      <c r="U16" s="144"/>
      <c r="V16" s="53"/>
    </row>
    <row r="17" spans="2:22" ht="38.25" customHeight="1" thickBot="1">
      <c r="B17" s="363" t="s">
        <v>64</v>
      </c>
      <c r="C17" s="587"/>
      <c r="D17" s="378"/>
      <c r="E17" s="587"/>
      <c r="F17" s="378"/>
      <c r="G17" s="588"/>
      <c r="H17" s="378"/>
      <c r="I17" s="588"/>
      <c r="J17" s="378"/>
      <c r="K17" s="588"/>
      <c r="L17" s="378"/>
      <c r="M17" s="588"/>
      <c r="N17" s="378"/>
      <c r="O17" s="199"/>
      <c r="P17" s="143"/>
      <c r="Q17" s="144"/>
      <c r="R17" s="143"/>
      <c r="S17" s="144"/>
      <c r="T17" s="143"/>
      <c r="U17" s="144"/>
      <c r="V17" s="53"/>
    </row>
    <row r="18" spans="2:22" ht="38.25" customHeight="1" thickBot="1">
      <c r="B18" s="361" t="s">
        <v>20</v>
      </c>
      <c r="C18" s="580"/>
      <c r="D18" s="400">
        <f>IF(D13="","",+D19+D20+D21)</f>
      </c>
      <c r="E18" s="580"/>
      <c r="F18" s="400">
        <f>IF(F13="","",+F19+F20+F21)</f>
      </c>
      <c r="G18" s="589"/>
      <c r="H18" s="400">
        <f>IF(H13="","",+H19+H20+H21)</f>
      </c>
      <c r="I18" s="589"/>
      <c r="J18" s="405">
        <f>IF(J13="","",+J19+J20+J21)</f>
      </c>
      <c r="K18" s="589"/>
      <c r="L18" s="400">
        <f>IF(L13="","",+L19+L20+L21)</f>
      </c>
      <c r="M18" s="589"/>
      <c r="N18" s="400">
        <f>IF(N13="","",+N19+N20+N21)</f>
      </c>
      <c r="O18" s="362"/>
      <c r="P18" s="143"/>
      <c r="Q18" s="144"/>
      <c r="R18" s="143"/>
      <c r="S18" s="144"/>
      <c r="T18" s="143"/>
      <c r="U18" s="144"/>
      <c r="V18" s="53"/>
    </row>
    <row r="19" spans="2:22" ht="38.25" customHeight="1">
      <c r="B19" s="360" t="s">
        <v>44</v>
      </c>
      <c r="C19" s="590"/>
      <c r="D19" s="401"/>
      <c r="E19" s="590"/>
      <c r="F19" s="401"/>
      <c r="G19" s="591"/>
      <c r="H19" s="401"/>
      <c r="I19" s="591"/>
      <c r="J19" s="401"/>
      <c r="K19" s="591"/>
      <c r="L19" s="401"/>
      <c r="M19" s="591"/>
      <c r="N19" s="401"/>
      <c r="O19" s="199"/>
      <c r="P19" s="143"/>
      <c r="Q19" s="144"/>
      <c r="R19" s="143"/>
      <c r="S19" s="144"/>
      <c r="T19" s="143"/>
      <c r="U19" s="144"/>
      <c r="V19" s="53"/>
    </row>
    <row r="20" spans="2:22" ht="38.25" customHeight="1">
      <c r="B20" s="189" t="s">
        <v>75</v>
      </c>
      <c r="C20" s="313"/>
      <c r="D20" s="376"/>
      <c r="E20" s="313"/>
      <c r="F20" s="376"/>
      <c r="G20" s="592"/>
      <c r="H20" s="376"/>
      <c r="I20" s="592"/>
      <c r="J20" s="376"/>
      <c r="K20" s="592"/>
      <c r="L20" s="376"/>
      <c r="M20" s="592"/>
      <c r="N20" s="376"/>
      <c r="O20" s="199"/>
      <c r="P20" s="146"/>
      <c r="Q20" s="150"/>
      <c r="R20" s="146"/>
      <c r="S20" s="150"/>
      <c r="T20" s="146"/>
      <c r="U20" s="150"/>
      <c r="V20" s="141"/>
    </row>
    <row r="21" spans="2:22" ht="38.25" customHeight="1" thickBot="1">
      <c r="B21" s="363" t="s">
        <v>76</v>
      </c>
      <c r="C21" s="587"/>
      <c r="D21" s="378"/>
      <c r="E21" s="587"/>
      <c r="F21" s="378"/>
      <c r="G21" s="588"/>
      <c r="H21" s="378"/>
      <c r="I21" s="588"/>
      <c r="J21" s="378"/>
      <c r="K21" s="588"/>
      <c r="L21" s="378"/>
      <c r="M21" s="588"/>
      <c r="N21" s="378"/>
      <c r="O21" s="199"/>
      <c r="P21" s="145"/>
      <c r="Q21" s="144"/>
      <c r="R21" s="145"/>
      <c r="S21" s="144"/>
      <c r="T21" s="145"/>
      <c r="U21" s="144"/>
      <c r="V21" s="53"/>
    </row>
    <row r="22" spans="2:22" ht="38.25" customHeight="1" thickBot="1">
      <c r="B22" s="361" t="s">
        <v>77</v>
      </c>
      <c r="C22" s="580"/>
      <c r="D22" s="402"/>
      <c r="E22" s="580"/>
      <c r="F22" s="402"/>
      <c r="G22" s="589"/>
      <c r="H22" s="402"/>
      <c r="I22" s="589"/>
      <c r="J22" s="406"/>
      <c r="K22" s="589"/>
      <c r="L22" s="402"/>
      <c r="M22" s="589"/>
      <c r="N22" s="402"/>
      <c r="O22" s="362"/>
      <c r="P22" s="145"/>
      <c r="Q22" s="144"/>
      <c r="R22" s="145"/>
      <c r="S22" s="144"/>
      <c r="T22" s="145"/>
      <c r="U22" s="144"/>
      <c r="V22" s="53"/>
    </row>
    <row r="23" spans="2:22" ht="38.25" customHeight="1" thickBot="1">
      <c r="B23" s="361" t="s">
        <v>21</v>
      </c>
      <c r="C23" s="580"/>
      <c r="D23" s="400">
        <f>IF(D13="","",+D24+D25+D26+D27)</f>
      </c>
      <c r="E23" s="580"/>
      <c r="F23" s="400">
        <f>IF(F13="","",+F24+F25+F26+F27)</f>
      </c>
      <c r="G23" s="589"/>
      <c r="H23" s="400">
        <f>IF(H13="","",+H24+H25+H26+H27)</f>
      </c>
      <c r="I23" s="589"/>
      <c r="J23" s="405">
        <f>IF(J13="","",+J24+J25+J26+J27)</f>
      </c>
      <c r="K23" s="589"/>
      <c r="L23" s="400">
        <f>IF(L13="","",+L24+L25+L26+L27)</f>
      </c>
      <c r="M23" s="589"/>
      <c r="N23" s="400">
        <f>IF(N13="","",+N24+N25+N26+N27)</f>
      </c>
      <c r="O23" s="362"/>
      <c r="P23" s="145"/>
      <c r="Q23" s="144"/>
      <c r="R23" s="145"/>
      <c r="S23" s="144"/>
      <c r="T23" s="145"/>
      <c r="U23" s="142"/>
      <c r="V23" s="53"/>
    </row>
    <row r="24" spans="2:22" ht="38.25" customHeight="1">
      <c r="B24" s="360" t="s">
        <v>250</v>
      </c>
      <c r="C24" s="590"/>
      <c r="D24" s="401"/>
      <c r="E24" s="590"/>
      <c r="F24" s="401"/>
      <c r="G24" s="591"/>
      <c r="H24" s="401"/>
      <c r="I24" s="591"/>
      <c r="J24" s="401"/>
      <c r="K24" s="591"/>
      <c r="L24" s="401"/>
      <c r="M24" s="591"/>
      <c r="N24" s="401"/>
      <c r="O24" s="199"/>
      <c r="P24" s="145"/>
      <c r="Q24" s="144"/>
      <c r="R24" s="145"/>
      <c r="S24" s="144"/>
      <c r="T24" s="145"/>
      <c r="U24" s="144"/>
      <c r="V24" s="53"/>
    </row>
    <row r="25" spans="2:22" ht="38.25" customHeight="1">
      <c r="B25" s="360" t="s">
        <v>251</v>
      </c>
      <c r="C25" s="590"/>
      <c r="D25" s="401"/>
      <c r="E25" s="590"/>
      <c r="F25" s="401"/>
      <c r="G25" s="591"/>
      <c r="H25" s="401"/>
      <c r="I25" s="591"/>
      <c r="J25" s="401"/>
      <c r="K25" s="591"/>
      <c r="L25" s="401"/>
      <c r="M25" s="591"/>
      <c r="N25" s="401"/>
      <c r="O25" s="199"/>
      <c r="P25" s="145"/>
      <c r="Q25" s="144"/>
      <c r="R25" s="145"/>
      <c r="S25" s="144"/>
      <c r="T25" s="145"/>
      <c r="U25" s="144"/>
      <c r="V25" s="53"/>
    </row>
    <row r="26" spans="2:22" ht="38.25" customHeight="1">
      <c r="B26" s="189" t="s">
        <v>78</v>
      </c>
      <c r="C26" s="313"/>
      <c r="D26" s="376"/>
      <c r="E26" s="313"/>
      <c r="F26" s="376"/>
      <c r="G26" s="593"/>
      <c r="H26" s="376"/>
      <c r="I26" s="593"/>
      <c r="J26" s="376"/>
      <c r="K26" s="593"/>
      <c r="L26" s="376"/>
      <c r="M26" s="593"/>
      <c r="N26" s="376"/>
      <c r="O26" s="199"/>
      <c r="P26" s="145"/>
      <c r="Q26" s="144"/>
      <c r="R26" s="145"/>
      <c r="S26" s="144"/>
      <c r="T26" s="145"/>
      <c r="U26" s="144"/>
      <c r="V26" s="53"/>
    </row>
    <row r="27" spans="2:22" ht="38.25" customHeight="1" thickBot="1">
      <c r="B27" s="363" t="s">
        <v>64</v>
      </c>
      <c r="C27" s="587"/>
      <c r="D27" s="378"/>
      <c r="E27" s="587"/>
      <c r="F27" s="378"/>
      <c r="G27" s="588"/>
      <c r="H27" s="378"/>
      <c r="I27" s="588"/>
      <c r="J27" s="378"/>
      <c r="K27" s="588"/>
      <c r="L27" s="378"/>
      <c r="M27" s="588"/>
      <c r="N27" s="378"/>
      <c r="O27" s="199"/>
      <c r="P27" s="146"/>
      <c r="Q27" s="144"/>
      <c r="R27" s="146"/>
      <c r="S27" s="144"/>
      <c r="T27" s="146"/>
      <c r="U27" s="144"/>
      <c r="V27" s="53"/>
    </row>
    <row r="28" spans="2:22" ht="38.25" customHeight="1" thickBot="1">
      <c r="B28" s="361" t="s">
        <v>22</v>
      </c>
      <c r="C28" s="580"/>
      <c r="D28" s="402"/>
      <c r="E28" s="580"/>
      <c r="F28" s="402"/>
      <c r="G28" s="594"/>
      <c r="H28" s="402"/>
      <c r="I28" s="594"/>
      <c r="J28" s="406"/>
      <c r="K28" s="594"/>
      <c r="L28" s="402"/>
      <c r="M28" s="594"/>
      <c r="N28" s="402"/>
      <c r="O28" s="362"/>
      <c r="P28" s="146"/>
      <c r="Q28" s="150"/>
      <c r="R28" s="146"/>
      <c r="S28" s="150"/>
      <c r="T28" s="146"/>
      <c r="U28" s="150"/>
      <c r="V28" s="141"/>
    </row>
    <row r="29" spans="2:23" ht="38.25" customHeight="1" thickBot="1">
      <c r="B29" s="364" t="s">
        <v>79</v>
      </c>
      <c r="C29" s="595"/>
      <c r="D29" s="403"/>
      <c r="E29" s="595"/>
      <c r="F29" s="403"/>
      <c r="G29" s="596"/>
      <c r="H29" s="403"/>
      <c r="I29" s="596"/>
      <c r="J29" s="403"/>
      <c r="K29" s="596"/>
      <c r="L29" s="403"/>
      <c r="M29" s="596"/>
      <c r="N29" s="403"/>
      <c r="O29" s="199"/>
      <c r="P29" s="143"/>
      <c r="Q29" s="144"/>
      <c r="R29" s="143"/>
      <c r="S29" s="144"/>
      <c r="T29" s="143"/>
      <c r="U29" s="144"/>
      <c r="V29" s="53"/>
      <c r="W29" s="54"/>
    </row>
    <row r="30" spans="2:23" ht="38.25" customHeight="1" thickBot="1">
      <c r="B30" s="361" t="s">
        <v>23</v>
      </c>
      <c r="C30" s="580"/>
      <c r="D30" s="402"/>
      <c r="E30" s="580"/>
      <c r="F30" s="402"/>
      <c r="G30" s="589"/>
      <c r="H30" s="402"/>
      <c r="I30" s="589"/>
      <c r="J30" s="406"/>
      <c r="K30" s="589"/>
      <c r="L30" s="402"/>
      <c r="M30" s="589"/>
      <c r="N30" s="402"/>
      <c r="O30" s="362"/>
      <c r="P30" s="143"/>
      <c r="Q30" s="144"/>
      <c r="R30" s="143"/>
      <c r="S30" s="144"/>
      <c r="T30" s="143"/>
      <c r="U30" s="144"/>
      <c r="V30" s="53"/>
      <c r="W30" s="54"/>
    </row>
    <row r="31" spans="2:23" ht="38.25" customHeight="1" thickBot="1">
      <c r="B31" s="361" t="s">
        <v>80</v>
      </c>
      <c r="C31" s="580"/>
      <c r="D31" s="400">
        <f>IF(D13="","",+D12+D18+D22)</f>
      </c>
      <c r="E31" s="580"/>
      <c r="F31" s="400">
        <f>IF(F13="","",+F12+F18+F22)</f>
      </c>
      <c r="G31" s="589"/>
      <c r="H31" s="400">
        <f>IF(H13="","",+H12+H18+H22)</f>
      </c>
      <c r="I31" s="589"/>
      <c r="J31" s="405">
        <f>IF(J13="","",+J12+J18+J22)</f>
      </c>
      <c r="K31" s="589"/>
      <c r="L31" s="400">
        <f>IF(L13="","",+L12+L18+L22)</f>
      </c>
      <c r="M31" s="589"/>
      <c r="N31" s="400">
        <f>IF(N13="","",+N12+N18+N22)</f>
      </c>
      <c r="O31" s="362"/>
      <c r="P31" s="145"/>
      <c r="Q31" s="144"/>
      <c r="R31" s="145"/>
      <c r="S31" s="144"/>
      <c r="T31" s="145"/>
      <c r="U31" s="144"/>
      <c r="V31" s="53"/>
      <c r="W31" s="54"/>
    </row>
    <row r="32" spans="2:23" ht="38.25" customHeight="1">
      <c r="B32" s="488" t="s">
        <v>256</v>
      </c>
      <c r="C32" s="597"/>
      <c r="D32" s="489"/>
      <c r="E32" s="597"/>
      <c r="F32" s="489"/>
      <c r="G32" s="598"/>
      <c r="H32" s="489"/>
      <c r="I32" s="598"/>
      <c r="J32" s="489"/>
      <c r="K32" s="598"/>
      <c r="L32" s="489"/>
      <c r="M32" s="598"/>
      <c r="N32" s="489"/>
      <c r="O32" s="362"/>
      <c r="P32" s="145"/>
      <c r="Q32" s="144"/>
      <c r="R32" s="145"/>
      <c r="S32" s="144"/>
      <c r="T32" s="145"/>
      <c r="U32" s="144"/>
      <c r="V32" s="53"/>
      <c r="W32" s="54"/>
    </row>
    <row r="33" spans="2:15" ht="38.25" customHeight="1">
      <c r="B33" s="365" t="s">
        <v>218</v>
      </c>
      <c r="C33" s="599"/>
      <c r="D33" s="404">
        <f>IF(D13="","",+D26+D29)</f>
      </c>
      <c r="E33" s="599"/>
      <c r="F33" s="404">
        <f>IF(F13="","",+F26+F29)</f>
      </c>
      <c r="G33" s="599"/>
      <c r="H33" s="404">
        <f>IF(H13="","",+H26+H29)</f>
      </c>
      <c r="I33" s="599"/>
      <c r="J33" s="404">
        <f>IF(J13="","",+J26+J29)</f>
      </c>
      <c r="K33" s="599"/>
      <c r="L33" s="404">
        <f>IF(L13="","",+L26+L29)</f>
      </c>
      <c r="M33" s="599"/>
      <c r="N33" s="404">
        <f>IF(N13="","",+N26+N29)</f>
      </c>
      <c r="O33" s="355"/>
    </row>
    <row r="34" spans="2:15" ht="38.25" customHeight="1">
      <c r="B34" s="190" t="s">
        <v>81</v>
      </c>
      <c r="C34" s="600"/>
      <c r="D34" s="407">
        <f>IF(D13="","",+D30/D31)</f>
      </c>
      <c r="E34" s="600"/>
      <c r="F34" s="407">
        <f>IF(F13="","",+F30/F31)</f>
      </c>
      <c r="G34" s="600"/>
      <c r="H34" s="407">
        <f>IF(H13="","",+H30/H31)</f>
      </c>
      <c r="I34" s="600"/>
      <c r="J34" s="407">
        <f>IF(J13="","",+J30/J31)</f>
      </c>
      <c r="K34" s="600"/>
      <c r="L34" s="407">
        <f>IF(L13="","",+L30/L31)</f>
      </c>
      <c r="M34" s="600"/>
      <c r="N34" s="407">
        <f>IF(N13="","",+N30/N31)</f>
      </c>
      <c r="O34" s="356"/>
    </row>
  </sheetData>
  <sheetProtection sheet="1" scenarios="1" formatCells="0" formatColumns="0" formatRows="0" insertColumns="0" insertRows="0" deleteColumns="0" deleteRows="0"/>
  <mergeCells count="8">
    <mergeCell ref="B10:B11"/>
    <mergeCell ref="O10:O11"/>
    <mergeCell ref="C10:D10"/>
    <mergeCell ref="E10:F10"/>
    <mergeCell ref="G10:H10"/>
    <mergeCell ref="I10:J10"/>
    <mergeCell ref="K10:L10"/>
    <mergeCell ref="M10:N10"/>
  </mergeCells>
  <printOptions/>
  <pageMargins left="0.1968503937007874" right="0.15748031496062992" top="0.1968503937007874" bottom="0.1968503937007874" header="0.31496062992125984" footer="0.31496062992125984"/>
  <pageSetup horizontalDpi="600" verticalDpi="600" orientation="landscape" paperSize="9" scale="48" r:id="rId3"/>
  <headerFooter scaleWithDoc="0">
    <oddFooter>&amp;R&amp;G</oddFoot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0"/>
  <sheetViews>
    <sheetView showGridLines="0" zoomScale="70" zoomScaleNormal="70" zoomScalePageLayoutView="0" workbookViewId="0" topLeftCell="A1">
      <selection activeCell="C40" sqref="C40"/>
    </sheetView>
  </sheetViews>
  <sheetFormatPr defaultColWidth="9.00390625" defaultRowHeight="13.5"/>
  <cols>
    <col min="1" max="1" width="4.625" style="0" customWidth="1"/>
    <col min="2" max="2" width="46.00390625" style="85" customWidth="1"/>
    <col min="3" max="7" width="21.625" style="85" customWidth="1"/>
    <col min="8" max="8" width="4.75390625" style="85" customWidth="1"/>
    <col min="9" max="10" width="13.125" style="5" customWidth="1"/>
    <col min="11" max="11" width="6.375" style="0" customWidth="1"/>
  </cols>
  <sheetData>
    <row r="2" ht="18.75" customHeight="1"/>
    <row r="3" ht="13.5"/>
    <row r="4" spans="2:10" ht="15.75">
      <c r="B4" s="151"/>
      <c r="C4" s="152"/>
      <c r="D4" s="153"/>
      <c r="F4" s="153"/>
      <c r="G4" s="632" t="s">
        <v>100</v>
      </c>
      <c r="H4" s="153"/>
      <c r="I4" s="153"/>
      <c r="J4" s="153"/>
    </row>
    <row r="5" spans="2:10" s="1" customFormat="1" ht="36" customHeight="1" thickBot="1">
      <c r="B5" s="315"/>
      <c r="C5" s="661" t="s">
        <v>301</v>
      </c>
      <c r="D5" s="661" t="s">
        <v>302</v>
      </c>
      <c r="E5" s="661" t="s">
        <v>303</v>
      </c>
      <c r="F5" s="661" t="s">
        <v>304</v>
      </c>
      <c r="G5" s="661" t="s">
        <v>305</v>
      </c>
      <c r="H5" s="154"/>
      <c r="I5" s="154"/>
      <c r="J5" s="154"/>
    </row>
    <row r="6" spans="2:10" ht="18" thickTop="1">
      <c r="B6" s="366" t="s">
        <v>83</v>
      </c>
      <c r="C6" s="662"/>
      <c r="D6" s="663"/>
      <c r="E6" s="662"/>
      <c r="F6" s="663"/>
      <c r="G6" s="662"/>
      <c r="H6" s="155"/>
      <c r="I6" s="151"/>
      <c r="J6" s="151"/>
    </row>
    <row r="7" spans="2:10" ht="17.25">
      <c r="B7" s="316" t="s">
        <v>26</v>
      </c>
      <c r="C7" s="664">
        <f>IF('１３　中期収支計画'!$I$9="","",'１３　中期収支計画'!I32)</f>
      </c>
      <c r="D7" s="665">
        <f>IF('１３　中期収支計画'!$I$9="","",'１３　中期収支計画'!K32)</f>
      </c>
      <c r="E7" s="664">
        <f>IF('１３　中期収支計画'!$I$9="","",'１３　中期収支計画'!M32)</f>
      </c>
      <c r="F7" s="665">
        <f>IF('１３　中期収支計画'!$I$9="","",'１３　中期収支計画'!O32)</f>
      </c>
      <c r="G7" s="664">
        <f>IF('１３　中期収支計画'!$I$9="","",'１３　中期収支計画'!Q32)</f>
      </c>
      <c r="H7" s="155"/>
      <c r="I7" s="151"/>
      <c r="J7" s="151"/>
    </row>
    <row r="8" spans="2:10" ht="17.25">
      <c r="B8" s="316" t="s">
        <v>84</v>
      </c>
      <c r="C8" s="664">
        <f>IF('１３　中期収支計画'!$I$9="","",' １５　中期財政計画'!F14+' １５　中期財政計画'!F15-' １５　中期財政計画'!D14-' １５　中期財政計画'!D15)</f>
      </c>
      <c r="D8" s="665">
        <f>IF('１３　中期収支計画'!$I$9="","",' １５　中期財政計画'!H14+' １５　中期財政計画'!H15-' １５　中期財政計画'!F14-' １５　中期財政計画'!F15)</f>
      </c>
      <c r="E8" s="664">
        <f>IF('１３　中期収支計画'!$I$9="","",' １５　中期財政計画'!J14+' １５　中期財政計画'!J15-' １５　中期財政計画'!H14-' １５　中期財政計画'!H15)</f>
      </c>
      <c r="F8" s="665">
        <f>IF('１３　中期収支計画'!$I$9="","",' １５　中期財政計画'!L14+' １５　中期財政計画'!L15-' １５　中期財政計画'!J14-' １５　中期財政計画'!J15)</f>
      </c>
      <c r="G8" s="664">
        <f>IF('１３　中期収支計画'!$I$9="","",' １５　中期財政計画'!N14+' １５　中期財政計画'!N15-' １５　中期財政計画'!L14-' １５　中期財政計画'!L15)</f>
      </c>
      <c r="H8" s="155"/>
      <c r="I8" s="151"/>
      <c r="J8" s="151"/>
    </row>
    <row r="9" spans="2:10" ht="17.25">
      <c r="B9" s="316" t="s">
        <v>85</v>
      </c>
      <c r="C9" s="664">
        <f>IF('１３　中期収支計画'!$I$9="","",' １５　中期財政計画'!F16-' １５　中期財政計画'!D16)</f>
      </c>
      <c r="D9" s="665">
        <f>IF('１３　中期収支計画'!$I$9="","",' １５　中期財政計画'!H16-' １５　中期財政計画'!F16)</f>
      </c>
      <c r="E9" s="664">
        <f>IF('１３　中期収支計画'!$I$9="","",' １５　中期財政計画'!J16-' １５　中期財政計画'!H16)</f>
      </c>
      <c r="F9" s="665">
        <f>IF('１３　中期収支計画'!$I$9="","",' １５　中期財政計画'!L16-' １５　中期財政計画'!J16)</f>
      </c>
      <c r="G9" s="664">
        <f>IF('１３　中期収支計画'!$I$9="","",' １５　中期財政計画'!N16-' １５　中期財政計画'!L16)</f>
      </c>
      <c r="H9" s="155"/>
      <c r="I9" s="151"/>
      <c r="J9" s="151"/>
    </row>
    <row r="10" spans="2:10" ht="17.25">
      <c r="B10" s="316" t="s">
        <v>86</v>
      </c>
      <c r="C10" s="664">
        <f>IF('１３　中期収支計画'!$I$9="","",' １５　中期財政計画'!F24+' １５　中期財政計画'!F25-' １５　中期財政計画'!D24-' １５　中期財政計画'!D25)</f>
      </c>
      <c r="D10" s="665">
        <f>IF('１３　中期収支計画'!$I$9="","",' １５　中期財政計画'!H24+' １５　中期財政計画'!H25-' １５　中期財政計画'!F24-' １５　中期財政計画'!F25)</f>
      </c>
      <c r="E10" s="664">
        <f>IF('１３　中期収支計画'!$I$9="","",' １５　中期財政計画'!J24+' １５　中期財政計画'!J25-' １５　中期財政計画'!H24-' １５　中期財政計画'!H25)</f>
      </c>
      <c r="F10" s="665">
        <f>IF('１３　中期収支計画'!$I$9="","",' １５　中期財政計画'!L24+' １５　中期財政計画'!L25-' １５　中期財政計画'!J24-' １５　中期財政計画'!J25)</f>
      </c>
      <c r="G10" s="664">
        <f>IF('１３　中期収支計画'!$I$9="","",' １５　中期財政計画'!N24+' １５　中期財政計画'!N25-' １５　中期財政計画'!L24-' １５　中期財政計画'!L25)</f>
      </c>
      <c r="H10" s="155"/>
      <c r="I10" s="151"/>
      <c r="J10" s="151"/>
    </row>
    <row r="11" spans="2:10" ht="17.25">
      <c r="B11" s="316" t="s">
        <v>87</v>
      </c>
      <c r="C11" s="664">
        <f>IF('１３　中期収支計画'!$I$9="","",'１３　中期収支計画'!I34)</f>
      </c>
      <c r="D11" s="665">
        <f>IF('１３　中期収支計画'!$I$9="","",'１３　中期収支計画'!K34)</f>
      </c>
      <c r="E11" s="664">
        <f>IF('１３　中期収支計画'!$I$9="","",'１３　中期収支計画'!M34)</f>
      </c>
      <c r="F11" s="665">
        <f>IF('１３　中期収支計画'!$I$9="","",'１３　中期収支計画'!O34)</f>
      </c>
      <c r="G11" s="664">
        <f>IF('１３　中期収支計画'!$I$9="","",'１３　中期収支計画'!Q34)</f>
      </c>
      <c r="H11" s="155"/>
      <c r="I11" s="151"/>
      <c r="J11" s="151"/>
    </row>
    <row r="12" spans="2:10" ht="17.25">
      <c r="B12" s="316" t="s">
        <v>207</v>
      </c>
      <c r="C12" s="666"/>
      <c r="D12" s="667"/>
      <c r="E12" s="666"/>
      <c r="F12" s="667"/>
      <c r="G12" s="666"/>
      <c r="H12" s="155"/>
      <c r="I12" s="151"/>
      <c r="J12" s="151"/>
    </row>
    <row r="13" spans="2:10" ht="25.5" customHeight="1" thickBot="1">
      <c r="B13" s="317" t="s">
        <v>210</v>
      </c>
      <c r="C13" s="668">
        <f>IF('１３　中期収支計画'!$I$9="","",+C7-C8-C9+C10-C11+C12)</f>
      </c>
      <c r="D13" s="669">
        <f>IF('１３　中期収支計画'!$I$9="","",+D7-D8-D9+D10-D11+D12)</f>
      </c>
      <c r="E13" s="668">
        <f>IF('１３　中期収支計画'!$I$9="","",+E7-E8-E9+E10-E11+E12)</f>
      </c>
      <c r="F13" s="669">
        <f>IF('１３　中期収支計画'!$I$9="","",+F7-F8-F9+F10-F11+F12)</f>
      </c>
      <c r="G13" s="668">
        <f>IF('１３　中期収支計画'!$I$9="","",+G7-G8-G9+G10-G11+G12)</f>
      </c>
      <c r="H13" s="155"/>
      <c r="I13" s="151"/>
      <c r="J13" s="151"/>
    </row>
    <row r="14" spans="2:10" ht="18" thickTop="1">
      <c r="B14" s="366" t="s">
        <v>88</v>
      </c>
      <c r="C14" s="662"/>
      <c r="D14" s="663"/>
      <c r="E14" s="662"/>
      <c r="F14" s="663"/>
      <c r="G14" s="662"/>
      <c r="H14" s="155"/>
      <c r="I14" s="151"/>
      <c r="J14" s="151"/>
    </row>
    <row r="15" spans="2:10" ht="17.25">
      <c r="B15" s="316" t="s">
        <v>89</v>
      </c>
      <c r="C15" s="666"/>
      <c r="D15" s="667"/>
      <c r="E15" s="666"/>
      <c r="F15" s="667"/>
      <c r="G15" s="666"/>
      <c r="H15" s="155"/>
      <c r="I15" s="151"/>
      <c r="J15" s="151"/>
    </row>
    <row r="16" spans="2:10" ht="17.25">
      <c r="B16" s="316" t="s">
        <v>90</v>
      </c>
      <c r="C16" s="666"/>
      <c r="D16" s="667"/>
      <c r="E16" s="666"/>
      <c r="F16" s="667"/>
      <c r="G16" s="666"/>
      <c r="H16" s="155"/>
      <c r="I16" s="151"/>
      <c r="J16" s="151"/>
    </row>
    <row r="17" spans="2:10" ht="17.25">
      <c r="B17" s="316" t="s">
        <v>91</v>
      </c>
      <c r="C17" s="666"/>
      <c r="D17" s="667"/>
      <c r="E17" s="666"/>
      <c r="F17" s="667"/>
      <c r="G17" s="666"/>
      <c r="H17" s="155"/>
      <c r="I17" s="151"/>
      <c r="J17" s="151"/>
    </row>
    <row r="18" spans="2:10" ht="17.25">
      <c r="B18" s="316" t="s">
        <v>92</v>
      </c>
      <c r="C18" s="666"/>
      <c r="D18" s="667"/>
      <c r="E18" s="666"/>
      <c r="F18" s="667"/>
      <c r="G18" s="666"/>
      <c r="H18" s="155"/>
      <c r="I18" s="151"/>
      <c r="J18" s="151"/>
    </row>
    <row r="19" spans="2:10" ht="17.25">
      <c r="B19" s="316" t="s">
        <v>207</v>
      </c>
      <c r="C19" s="666"/>
      <c r="D19" s="667"/>
      <c r="E19" s="666"/>
      <c r="F19" s="667"/>
      <c r="G19" s="666"/>
      <c r="H19" s="155"/>
      <c r="I19" s="151"/>
      <c r="J19" s="151"/>
    </row>
    <row r="20" spans="2:10" ht="25.5" customHeight="1" thickBot="1">
      <c r="B20" s="317" t="s">
        <v>209</v>
      </c>
      <c r="C20" s="668">
        <f>IF('１３　中期収支計画'!$I$9="","",-C15+C16-C17+C18+C19)</f>
      </c>
      <c r="D20" s="669">
        <f>IF('１３　中期収支計画'!$I$9="","",-D15+D16-D17+D18+D19)</f>
      </c>
      <c r="E20" s="668">
        <f>IF('１３　中期収支計画'!$I$9="","",-E15+E16-E17+E18+E19)</f>
      </c>
      <c r="F20" s="669">
        <f>IF('１３　中期収支計画'!$I$9="","",-F15+F16-F17+F18+F19)</f>
      </c>
      <c r="G20" s="668">
        <f>IF('１３　中期収支計画'!$I$9="","",-G15+G16-G17+G18+G19)</f>
      </c>
      <c r="H20" s="155"/>
      <c r="I20" s="151"/>
      <c r="J20" s="151"/>
    </row>
    <row r="21" spans="2:10" ht="18" thickTop="1">
      <c r="B21" s="366" t="s">
        <v>93</v>
      </c>
      <c r="C21" s="662"/>
      <c r="D21" s="663"/>
      <c r="E21" s="662"/>
      <c r="F21" s="663"/>
      <c r="G21" s="662"/>
      <c r="H21" s="155"/>
      <c r="I21" s="151"/>
      <c r="J21" s="151"/>
    </row>
    <row r="22" spans="2:10" ht="17.25">
      <c r="B22" s="316" t="s">
        <v>94</v>
      </c>
      <c r="C22" s="666"/>
      <c r="D22" s="667"/>
      <c r="E22" s="666"/>
      <c r="F22" s="667"/>
      <c r="G22" s="666"/>
      <c r="H22" s="155"/>
      <c r="I22" s="151"/>
      <c r="J22" s="151"/>
    </row>
    <row r="23" spans="2:10" ht="17.25">
      <c r="B23" s="316" t="s">
        <v>95</v>
      </c>
      <c r="C23" s="666"/>
      <c r="D23" s="667"/>
      <c r="E23" s="666"/>
      <c r="F23" s="667"/>
      <c r="G23" s="666"/>
      <c r="H23" s="155"/>
      <c r="I23" s="151"/>
      <c r="J23" s="151"/>
    </row>
    <row r="24" spans="2:10" ht="17.25">
      <c r="B24" s="316" t="s">
        <v>96</v>
      </c>
      <c r="C24" s="666"/>
      <c r="D24" s="667"/>
      <c r="E24" s="666"/>
      <c r="F24" s="667"/>
      <c r="G24" s="666"/>
      <c r="H24" s="155"/>
      <c r="I24" s="151"/>
      <c r="J24" s="151"/>
    </row>
    <row r="25" spans="2:10" ht="17.25">
      <c r="B25" s="316" t="s">
        <v>97</v>
      </c>
      <c r="C25" s="666"/>
      <c r="D25" s="667"/>
      <c r="E25" s="666"/>
      <c r="F25" s="667"/>
      <c r="G25" s="666"/>
      <c r="H25" s="155"/>
      <c r="I25" s="151"/>
      <c r="J25" s="151"/>
    </row>
    <row r="26" spans="2:10" ht="17.25">
      <c r="B26" s="316" t="s">
        <v>207</v>
      </c>
      <c r="C26" s="666"/>
      <c r="D26" s="667"/>
      <c r="E26" s="666"/>
      <c r="F26" s="667"/>
      <c r="G26" s="666"/>
      <c r="H26" s="155"/>
      <c r="I26" s="151"/>
      <c r="J26" s="151"/>
    </row>
    <row r="27" spans="2:10" ht="25.5" customHeight="1" thickBot="1">
      <c r="B27" s="317" t="s">
        <v>208</v>
      </c>
      <c r="C27" s="668">
        <f>IF('１３　中期収支計画'!$I$9="","",+C22+C23-C24+C25+C26)</f>
      </c>
      <c r="D27" s="669">
        <f>IF('１３　中期収支計画'!$I$9="","",+D22+D23-D24+D25+D26)</f>
      </c>
      <c r="E27" s="668">
        <f>IF('１３　中期収支計画'!$I$9="","",+E22+E23-E24+E25+E26)</f>
      </c>
      <c r="F27" s="669">
        <f>IF('１３　中期収支計画'!$I$9="","",+F22+F23-F24+F25+F26)</f>
      </c>
      <c r="G27" s="668">
        <f>IF('１３　中期収支計画'!$I$9="","",+G22+G23-G24+G25+G26)</f>
      </c>
      <c r="H27" s="155"/>
      <c r="I27" s="151"/>
      <c r="J27" s="151"/>
    </row>
    <row r="28" spans="2:10" ht="18" thickTop="1">
      <c r="B28" s="367" t="s">
        <v>211</v>
      </c>
      <c r="C28" s="670">
        <f>IF('１３　中期収支計画'!$I$9="","",+C13+C20+C27)</f>
      </c>
      <c r="D28" s="671">
        <f>IF('１３　中期収支計画'!$I$9="","",+D13+D20+D27)</f>
      </c>
      <c r="E28" s="670">
        <f>IF('１３　中期収支計画'!$I$9="","",+E13+E20+E27)</f>
      </c>
      <c r="F28" s="670">
        <f>IF('１３　中期収支計画'!$I$9="","",+F13+F20+F27)</f>
      </c>
      <c r="G28" s="670">
        <f>IF('１３　中期収支計画'!$I$9="","",+G13+G20+G27)</f>
      </c>
      <c r="H28" s="155"/>
      <c r="I28" s="151"/>
      <c r="J28" s="151"/>
    </row>
    <row r="29" spans="2:7" ht="17.25">
      <c r="B29" s="368" t="s">
        <v>98</v>
      </c>
      <c r="C29" s="664">
        <f>IF('１３　中期収支計画'!$I$9="","",' １５　中期財政計画'!D13)</f>
      </c>
      <c r="D29" s="665">
        <f>IF('１３　中期収支計画'!$I$9="","",C30)</f>
      </c>
      <c r="E29" s="664">
        <f>IF('１３　中期収支計画'!$I$9="","",D30)</f>
      </c>
      <c r="F29" s="664">
        <f>IF('１３　中期収支計画'!$I$9="","",E30)</f>
      </c>
      <c r="G29" s="664">
        <f>IF('１３　中期収支計画'!$I$9="","",F30)</f>
      </c>
    </row>
    <row r="30" spans="2:7" ht="17.25">
      <c r="B30" s="368" t="s">
        <v>99</v>
      </c>
      <c r="C30" s="664">
        <f>IF('１３　中期収支計画'!$I$9="","",+C28+C29)</f>
      </c>
      <c r="D30" s="665">
        <f>IF('１３　中期収支計画'!$I$9="","",+D28+D29)</f>
      </c>
      <c r="E30" s="664">
        <f>IF('１３　中期収支計画'!$I$9="","",+E28+E29)</f>
      </c>
      <c r="F30" s="664">
        <f>IF('１３　中期収支計画'!$I$9="","",+F28+F29)</f>
      </c>
      <c r="G30" s="664">
        <f>IF('１３　中期収支計画'!$I$9="","",+G28+G29)</f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 sheet="1" scenarios="1" formatCells="0" formatColumns="0" formatRows="0" insertColumns="0" insertRows="0" deleteColumns="0" delete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3"/>
  <headerFooter scaleWithDoc="0">
    <oddFooter>&amp;R&amp;G</oddFooter>
  </headerFooter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1:Q58"/>
  <sheetViews>
    <sheetView showGridLines="0" zoomScale="70" zoomScaleNormal="70" zoomScalePageLayoutView="0" workbookViewId="0" topLeftCell="A1">
      <selection activeCell="G20" sqref="G20"/>
    </sheetView>
  </sheetViews>
  <sheetFormatPr defaultColWidth="9.00390625" defaultRowHeight="13.5"/>
  <cols>
    <col min="1" max="1" width="9.00390625" style="2" customWidth="1"/>
    <col min="2" max="3" width="3.125" style="2" customWidth="1"/>
    <col min="4" max="4" width="35.25390625" style="2" customWidth="1"/>
    <col min="5" max="16" width="11.375" style="2" customWidth="1"/>
    <col min="17" max="17" width="13.375" style="2" customWidth="1"/>
    <col min="18" max="16384" width="9.00390625" style="2" customWidth="1"/>
  </cols>
  <sheetData>
    <row r="1" spans="3:17" ht="21">
      <c r="C1" s="884" t="s">
        <v>5</v>
      </c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</row>
    <row r="2" spans="3:17" ht="21"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3:17" ht="15" customHeight="1"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887" t="s">
        <v>100</v>
      </c>
      <c r="Q3" s="887"/>
    </row>
    <row r="4" spans="2:17" s="192" customFormat="1" ht="25.5" customHeight="1">
      <c r="B4" s="886"/>
      <c r="C4" s="886"/>
      <c r="D4" s="886"/>
      <c r="E4" s="369" t="s">
        <v>190</v>
      </c>
      <c r="F4" s="369" t="s">
        <v>190</v>
      </c>
      <c r="G4" s="369" t="s">
        <v>190</v>
      </c>
      <c r="H4" s="369" t="s">
        <v>190</v>
      </c>
      <c r="I4" s="369" t="s">
        <v>190</v>
      </c>
      <c r="J4" s="369" t="s">
        <v>190</v>
      </c>
      <c r="K4" s="369" t="s">
        <v>190</v>
      </c>
      <c r="L4" s="369" t="s">
        <v>190</v>
      </c>
      <c r="M4" s="369" t="s">
        <v>190</v>
      </c>
      <c r="N4" s="369" t="s">
        <v>190</v>
      </c>
      <c r="O4" s="369" t="s">
        <v>190</v>
      </c>
      <c r="P4" s="369" t="s">
        <v>190</v>
      </c>
      <c r="Q4" s="193" t="s">
        <v>123</v>
      </c>
    </row>
    <row r="5" spans="2:17" ht="24" customHeight="1">
      <c r="B5" s="875" t="s">
        <v>13</v>
      </c>
      <c r="C5" s="875"/>
      <c r="D5" s="875"/>
      <c r="E5" s="601">
        <f>IF('１４　月次収支'!D5="","",'１４　月次収支'!D5)</f>
      </c>
      <c r="F5" s="601">
        <f>IF('１４　月次収支'!F5="","",'１４　月次収支'!F5)</f>
      </c>
      <c r="G5" s="601">
        <f>IF('１４　月次収支'!H5="","",'１４　月次収支'!H5)</f>
      </c>
      <c r="H5" s="601">
        <f>IF('１４　月次収支'!J5="","",'１４　月次収支'!J5)</f>
      </c>
      <c r="I5" s="601">
        <f>IF('１４　月次収支'!L5="","",'１４　月次収支'!L5)</f>
      </c>
      <c r="J5" s="601">
        <f>IF('１４　月次収支'!N5="","",'１４　月次収支'!N5)</f>
      </c>
      <c r="K5" s="601">
        <f>IF('１４　月次収支'!P5="","",'１４　月次収支'!P5)</f>
      </c>
      <c r="L5" s="601">
        <f>IF('１４　月次収支'!R5="","",'１４　月次収支'!R5)</f>
      </c>
      <c r="M5" s="601">
        <f>IF('１４　月次収支'!T5="","",'１４　月次収支'!T5)</f>
      </c>
      <c r="N5" s="601">
        <f>IF('１４　月次収支'!V5="","",'１４　月次収支'!V5)</f>
      </c>
      <c r="O5" s="601">
        <f>IF('１４　月次収支'!X5="","",'１４　月次収支'!X5)</f>
      </c>
      <c r="P5" s="601">
        <f>IF('１４　月次収支'!Z5="","",'１４　月次収支'!Z5)</f>
      </c>
      <c r="Q5" s="601">
        <f>IF('１４　月次収支'!AB5="","",'１４　月次収支'!AB5)</f>
      </c>
    </row>
    <row r="6" spans="2:17" ht="24" customHeight="1" thickBot="1">
      <c r="B6" s="876" t="s">
        <v>101</v>
      </c>
      <c r="C6" s="876"/>
      <c r="D6" s="876"/>
      <c r="E6" s="602">
        <f>IF('１４　月次収支'!D5="","",+'１４　月次収支'!D7+'１４　月次収支'!D8+'１４　月次収支'!D6)</f>
      </c>
      <c r="F6" s="602">
        <f>IF('１４　月次収支'!F5="","",+'１４　月次収支'!F7+'１４　月次収支'!F8+'１４　月次収支'!F6)</f>
      </c>
      <c r="G6" s="602">
        <f>IF('１４　月次収支'!H5="","",+'１４　月次収支'!H7+'１４　月次収支'!H8+'１４　月次収支'!H6)</f>
      </c>
      <c r="H6" s="602">
        <f>IF('１４　月次収支'!J5="","",+'１４　月次収支'!J7+'１４　月次収支'!J8+'１４　月次収支'!J6)</f>
      </c>
      <c r="I6" s="602">
        <f>IF('１４　月次収支'!L5="","",+'１４　月次収支'!L7+'１４　月次収支'!L8+'１４　月次収支'!L6)</f>
      </c>
      <c r="J6" s="602">
        <f>IF('１４　月次収支'!N5="","",+'１４　月次収支'!N7+'１４　月次収支'!N8+'１４　月次収支'!N6)</f>
      </c>
      <c r="K6" s="602">
        <f>IF('１４　月次収支'!P5="","",+'１４　月次収支'!P7+'１４　月次収支'!P8+'１４　月次収支'!P6)</f>
      </c>
      <c r="L6" s="602">
        <f>IF('１４　月次収支'!R5="","",+'１４　月次収支'!R7+'１４　月次収支'!R8+'１４　月次収支'!R6)</f>
      </c>
      <c r="M6" s="602">
        <f>IF('１４　月次収支'!T5="","",+'１４　月次収支'!T7+'１４　月次収支'!T8+'１４　月次収支'!T6)</f>
      </c>
      <c r="N6" s="602">
        <f>IF('１４　月次収支'!V5="","",+'１４　月次収支'!V7+'１４　月次収支'!V8+'１４　月次収支'!V6)</f>
      </c>
      <c r="O6" s="602">
        <f>IF('１４　月次収支'!X5="","",+'１４　月次収支'!X7+'１４　月次収支'!X8+'１４　月次収支'!X6)</f>
      </c>
      <c r="P6" s="602">
        <f>IF('１４　月次収支'!Z5="","",+'１４　月次収支'!Z7+'１４　月次収支'!Z8+'１４　月次収支'!Z6)</f>
      </c>
      <c r="Q6" s="602">
        <f>IF('１４　月次収支'!AB5="","",+'１４　月次収支'!AB7+'１４　月次収支'!AB8+'１４　月次収支'!AB6)</f>
      </c>
    </row>
    <row r="7" spans="2:17" ht="24" customHeight="1" thickBot="1">
      <c r="B7" s="877" t="s">
        <v>102</v>
      </c>
      <c r="C7" s="878"/>
      <c r="D7" s="878"/>
      <c r="E7" s="603">
        <f>IF(' １５　中期財政計画'!D13="","",' １５　中期財政計画'!D13)</f>
      </c>
      <c r="F7" s="603">
        <f>IF($E$7="","",+E29)</f>
      </c>
      <c r="G7" s="603">
        <f aca="true" t="shared" si="0" ref="G7:P7">IF($E$7="","",+F29)</f>
      </c>
      <c r="H7" s="603">
        <f t="shared" si="0"/>
      </c>
      <c r="I7" s="603">
        <f t="shared" si="0"/>
      </c>
      <c r="J7" s="603">
        <f t="shared" si="0"/>
      </c>
      <c r="K7" s="603">
        <f t="shared" si="0"/>
      </c>
      <c r="L7" s="603">
        <f t="shared" si="0"/>
      </c>
      <c r="M7" s="603">
        <f t="shared" si="0"/>
      </c>
      <c r="N7" s="603">
        <f t="shared" si="0"/>
      </c>
      <c r="O7" s="603">
        <f t="shared" si="0"/>
      </c>
      <c r="P7" s="603">
        <f t="shared" si="0"/>
      </c>
      <c r="Q7" s="604"/>
    </row>
    <row r="8" spans="2:17" ht="24.75" customHeight="1">
      <c r="B8" s="879"/>
      <c r="C8" s="879"/>
      <c r="D8" s="478" t="s">
        <v>103</v>
      </c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6">
        <f>IF($E$7="","",+E8+F8+G8+H8+I8+J8+K8+L8+M8+N8+O8+P8)</f>
      </c>
    </row>
    <row r="9" spans="2:17" ht="24.75" customHeight="1">
      <c r="B9" s="879"/>
      <c r="C9" s="879"/>
      <c r="D9" s="479" t="s">
        <v>104</v>
      </c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8">
        <f aca="true" t="shared" si="1" ref="Q9:Q28">IF($E$7="","",+E9+F9+G9+H9+I9+J9+K9+L9+M9+N9+O9+P9)</f>
      </c>
    </row>
    <row r="10" spans="2:17" ht="24.75" customHeight="1">
      <c r="B10" s="879"/>
      <c r="C10" s="879"/>
      <c r="D10" s="479" t="s">
        <v>105</v>
      </c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8">
        <f t="shared" si="1"/>
      </c>
    </row>
    <row r="11" spans="2:17" ht="24.75" customHeight="1">
      <c r="B11" s="879"/>
      <c r="C11" s="879"/>
      <c r="D11" s="479" t="s">
        <v>106</v>
      </c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8">
        <f t="shared" si="1"/>
      </c>
    </row>
    <row r="12" spans="2:17" ht="24.75" customHeight="1">
      <c r="B12" s="879"/>
      <c r="C12" s="879"/>
      <c r="D12" s="479" t="s">
        <v>107</v>
      </c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8">
        <f t="shared" si="1"/>
      </c>
    </row>
    <row r="13" spans="2:17" ht="24.75" customHeight="1">
      <c r="B13" s="879"/>
      <c r="C13" s="880" t="s">
        <v>108</v>
      </c>
      <c r="D13" s="881"/>
      <c r="E13" s="608">
        <f>IF($E$7="","",+E8+E9+E10+E11+E12)</f>
      </c>
      <c r="F13" s="608">
        <f aca="true" t="shared" si="2" ref="F13:P13">IF($E$7="","",+F8+F9+F10+F11+F12)</f>
      </c>
      <c r="G13" s="608">
        <f t="shared" si="2"/>
      </c>
      <c r="H13" s="608">
        <f t="shared" si="2"/>
      </c>
      <c r="I13" s="608">
        <f t="shared" si="2"/>
      </c>
      <c r="J13" s="608">
        <f t="shared" si="2"/>
      </c>
      <c r="K13" s="608">
        <f t="shared" si="2"/>
      </c>
      <c r="L13" s="608">
        <f t="shared" si="2"/>
      </c>
      <c r="M13" s="608">
        <f t="shared" si="2"/>
      </c>
      <c r="N13" s="608">
        <f t="shared" si="2"/>
      </c>
      <c r="O13" s="608">
        <f t="shared" si="2"/>
      </c>
      <c r="P13" s="608">
        <f t="shared" si="2"/>
      </c>
      <c r="Q13" s="608">
        <f t="shared" si="1"/>
      </c>
    </row>
    <row r="14" spans="2:17" ht="21.75" customHeight="1">
      <c r="B14" s="879"/>
      <c r="C14" s="882"/>
      <c r="D14" s="479" t="s">
        <v>109</v>
      </c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8">
        <f t="shared" si="1"/>
      </c>
    </row>
    <row r="15" spans="2:17" ht="21.75" customHeight="1">
      <c r="B15" s="879"/>
      <c r="C15" s="879"/>
      <c r="D15" s="479" t="s">
        <v>110</v>
      </c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8">
        <f t="shared" si="1"/>
      </c>
    </row>
    <row r="16" spans="2:17" ht="21.75" customHeight="1">
      <c r="B16" s="879"/>
      <c r="C16" s="879"/>
      <c r="D16" s="479" t="s">
        <v>111</v>
      </c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7"/>
      <c r="Q16" s="608">
        <f t="shared" si="1"/>
      </c>
    </row>
    <row r="17" spans="2:17" ht="21.75" customHeight="1">
      <c r="B17" s="879"/>
      <c r="C17" s="879"/>
      <c r="D17" s="479" t="s">
        <v>112</v>
      </c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8">
        <f t="shared" si="1"/>
      </c>
    </row>
    <row r="18" spans="2:17" ht="21.75" customHeight="1">
      <c r="B18" s="879"/>
      <c r="C18" s="879"/>
      <c r="D18" s="479" t="s">
        <v>113</v>
      </c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8">
        <f t="shared" si="1"/>
      </c>
    </row>
    <row r="19" spans="2:17" ht="21.75" customHeight="1">
      <c r="B19" s="879"/>
      <c r="C19" s="879"/>
      <c r="D19" s="479" t="s">
        <v>254</v>
      </c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8">
        <f t="shared" si="1"/>
      </c>
    </row>
    <row r="20" spans="2:17" ht="21.75" customHeight="1">
      <c r="B20" s="879"/>
      <c r="C20" s="879"/>
      <c r="D20" s="479" t="s">
        <v>114</v>
      </c>
      <c r="E20" s="607"/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8">
        <f t="shared" si="1"/>
      </c>
    </row>
    <row r="21" spans="2:17" ht="21.75" customHeight="1">
      <c r="B21" s="879"/>
      <c r="C21" s="879"/>
      <c r="D21" s="479" t="s">
        <v>115</v>
      </c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8">
        <f t="shared" si="1"/>
      </c>
    </row>
    <row r="22" spans="2:17" ht="21.75" customHeight="1">
      <c r="B22" s="879"/>
      <c r="C22" s="879"/>
      <c r="D22" s="479" t="s">
        <v>116</v>
      </c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8">
        <f t="shared" si="1"/>
      </c>
    </row>
    <row r="23" spans="2:17" ht="21.75" customHeight="1" thickBot="1">
      <c r="B23" s="879"/>
      <c r="C23" s="879" t="s">
        <v>117</v>
      </c>
      <c r="D23" s="882"/>
      <c r="E23" s="609">
        <f>IF($E$7="","",+E14+E15+E16+E17+E18+E19+E20+E21+E22)</f>
      </c>
      <c r="F23" s="609">
        <f aca="true" t="shared" si="3" ref="F23:P23">IF($E$7="","",+F14+F15+F16+F17+F18+F19+F20+F21+F22)</f>
      </c>
      <c r="G23" s="609">
        <f t="shared" si="3"/>
      </c>
      <c r="H23" s="609">
        <f t="shared" si="3"/>
      </c>
      <c r="I23" s="609">
        <f t="shared" si="3"/>
      </c>
      <c r="J23" s="609">
        <f t="shared" si="3"/>
      </c>
      <c r="K23" s="609">
        <f t="shared" si="3"/>
      </c>
      <c r="L23" s="609">
        <f t="shared" si="3"/>
      </c>
      <c r="M23" s="609">
        <f t="shared" si="3"/>
      </c>
      <c r="N23" s="609">
        <f t="shared" si="3"/>
      </c>
      <c r="O23" s="609">
        <f t="shared" si="3"/>
      </c>
      <c r="P23" s="609">
        <f t="shared" si="3"/>
      </c>
      <c r="Q23" s="609">
        <f t="shared" si="1"/>
      </c>
    </row>
    <row r="24" spans="2:17" ht="21.75" customHeight="1" thickBot="1">
      <c r="B24" s="883" t="s">
        <v>118</v>
      </c>
      <c r="C24" s="874"/>
      <c r="D24" s="874"/>
      <c r="E24" s="603">
        <f>IF($E$7="","",+E13-E23)</f>
      </c>
      <c r="F24" s="603">
        <f aca="true" t="shared" si="4" ref="F24:P24">IF($E$7="","",+F13-F23)</f>
      </c>
      <c r="G24" s="603">
        <f t="shared" si="4"/>
      </c>
      <c r="H24" s="603">
        <f t="shared" si="4"/>
      </c>
      <c r="I24" s="603">
        <f t="shared" si="4"/>
      </c>
      <c r="J24" s="603">
        <f t="shared" si="4"/>
      </c>
      <c r="K24" s="603">
        <f t="shared" si="4"/>
      </c>
      <c r="L24" s="603">
        <f t="shared" si="4"/>
      </c>
      <c r="M24" s="603">
        <f t="shared" si="4"/>
      </c>
      <c r="N24" s="603">
        <f t="shared" si="4"/>
      </c>
      <c r="O24" s="603">
        <f t="shared" si="4"/>
      </c>
      <c r="P24" s="603">
        <f t="shared" si="4"/>
      </c>
      <c r="Q24" s="610">
        <f t="shared" si="1"/>
      </c>
    </row>
    <row r="25" spans="2:17" ht="25.5" customHeight="1">
      <c r="B25" s="888"/>
      <c r="C25" s="889"/>
      <c r="D25" s="338" t="s">
        <v>119</v>
      </c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6">
        <f t="shared" si="1"/>
      </c>
    </row>
    <row r="26" spans="2:17" ht="25.5" customHeight="1">
      <c r="B26" s="888"/>
      <c r="C26" s="889"/>
      <c r="D26" s="191" t="s">
        <v>120</v>
      </c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8">
        <f t="shared" si="1"/>
      </c>
    </row>
    <row r="27" spans="2:17" ht="25.5" customHeight="1" thickBot="1">
      <c r="B27" s="888"/>
      <c r="C27" s="889"/>
      <c r="D27" s="339" t="s">
        <v>253</v>
      </c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09">
        <f t="shared" si="1"/>
      </c>
    </row>
    <row r="28" spans="2:17" ht="22.5" customHeight="1" thickBot="1">
      <c r="B28" s="883" t="s">
        <v>121</v>
      </c>
      <c r="C28" s="874"/>
      <c r="D28" s="874"/>
      <c r="E28" s="603">
        <f>IF($E$7="","",+E25-E26+E27)</f>
      </c>
      <c r="F28" s="603">
        <f aca="true" t="shared" si="5" ref="F28:P28">IF($E$7="","",+F25-F26+F27)</f>
      </c>
      <c r="G28" s="603">
        <f t="shared" si="5"/>
      </c>
      <c r="H28" s="603">
        <f t="shared" si="5"/>
      </c>
      <c r="I28" s="603">
        <f t="shared" si="5"/>
      </c>
      <c r="J28" s="603">
        <f t="shared" si="5"/>
      </c>
      <c r="K28" s="603">
        <f t="shared" si="5"/>
      </c>
      <c r="L28" s="603">
        <f t="shared" si="5"/>
      </c>
      <c r="M28" s="603">
        <f t="shared" si="5"/>
      </c>
      <c r="N28" s="603">
        <f t="shared" si="5"/>
      </c>
      <c r="O28" s="603">
        <f t="shared" si="5"/>
      </c>
      <c r="P28" s="603">
        <f t="shared" si="5"/>
      </c>
      <c r="Q28" s="610">
        <f t="shared" si="1"/>
      </c>
    </row>
    <row r="29" spans="2:17" ht="64.5" customHeight="1" thickBot="1">
      <c r="B29" s="873" t="s">
        <v>122</v>
      </c>
      <c r="C29" s="874"/>
      <c r="D29" s="874"/>
      <c r="E29" s="612">
        <f>IF($E$7="","",+E7+E24+E28)</f>
      </c>
      <c r="F29" s="612">
        <f aca="true" t="shared" si="6" ref="F29:P29">IF($E$7="","",+F7+F24+F28)</f>
      </c>
      <c r="G29" s="612">
        <f t="shared" si="6"/>
      </c>
      <c r="H29" s="612">
        <f t="shared" si="6"/>
      </c>
      <c r="I29" s="612">
        <f t="shared" si="6"/>
      </c>
      <c r="J29" s="612">
        <f t="shared" si="6"/>
      </c>
      <c r="K29" s="612">
        <f t="shared" si="6"/>
      </c>
      <c r="L29" s="612">
        <f t="shared" si="6"/>
      </c>
      <c r="M29" s="612">
        <f t="shared" si="6"/>
      </c>
      <c r="N29" s="612">
        <f t="shared" si="6"/>
      </c>
      <c r="O29" s="612">
        <f t="shared" si="6"/>
      </c>
      <c r="P29" s="612">
        <f t="shared" si="6"/>
      </c>
      <c r="Q29" s="613"/>
    </row>
    <row r="30" spans="3:17" ht="39.75" customHeight="1">
      <c r="C30" s="162"/>
      <c r="D30" s="158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9"/>
    </row>
    <row r="31" spans="3:17" ht="64.5" customHeight="1">
      <c r="C31" s="162"/>
      <c r="D31" s="158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9"/>
    </row>
    <row r="32" spans="3:17" ht="17.25" customHeight="1">
      <c r="C32" s="162"/>
      <c r="D32" s="160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9"/>
    </row>
    <row r="33" spans="3:17" ht="17.25" customHeight="1">
      <c r="C33" s="162"/>
      <c r="D33" s="158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9"/>
    </row>
    <row r="34" spans="3:17" ht="15" customHeight="1">
      <c r="C34" s="164"/>
      <c r="D34" s="158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9"/>
    </row>
    <row r="35" spans="3:17" ht="15" customHeight="1">
      <c r="C35" s="163"/>
      <c r="D35" s="158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9"/>
    </row>
    <row r="36" spans="3:17" ht="15" customHeight="1">
      <c r="C36" s="163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</row>
    <row r="37" spans="3:17" ht="15" customHeight="1">
      <c r="C37" s="162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3:17" ht="15" customHeight="1">
      <c r="C38" s="157"/>
      <c r="D38" s="160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9"/>
    </row>
    <row r="39" spans="3:17" ht="15" customHeight="1">
      <c r="C39" s="162"/>
      <c r="D39" s="158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9"/>
    </row>
    <row r="40" spans="3:17" ht="15" customHeight="1">
      <c r="C40" s="163"/>
      <c r="D40" s="158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9"/>
    </row>
    <row r="41" spans="3:17" ht="15" customHeight="1">
      <c r="C41" s="162"/>
      <c r="D41" s="160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9"/>
    </row>
    <row r="42" spans="3:17" ht="15" customHeight="1">
      <c r="C42" s="157"/>
      <c r="D42" s="158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9"/>
    </row>
    <row r="43" spans="3:17" ht="15" customHeight="1">
      <c r="C43" s="162"/>
      <c r="D43" s="158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9"/>
    </row>
    <row r="44" spans="3:17" ht="15" customHeight="1">
      <c r="C44" s="157"/>
      <c r="D44" s="165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9"/>
    </row>
    <row r="45" spans="3:17" ht="15" customHeight="1">
      <c r="C45" s="162"/>
      <c r="D45" s="158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9"/>
    </row>
    <row r="46" spans="3:17" ht="15" customHeight="1">
      <c r="C46" s="157"/>
      <c r="D46" s="158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9"/>
    </row>
    <row r="47" spans="3:17" ht="15" customHeight="1">
      <c r="C47" s="157"/>
      <c r="D47" s="158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9"/>
    </row>
    <row r="48" spans="3:17" ht="15" customHeight="1">
      <c r="C48" s="157"/>
      <c r="D48" s="158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</row>
    <row r="49" spans="3:17" ht="15" customHeight="1">
      <c r="C49" s="162"/>
      <c r="D49" s="158"/>
      <c r="E49" s="159"/>
      <c r="F49" s="161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</row>
    <row r="50" spans="4:17" s="76" customFormat="1" ht="15" customHeight="1"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80"/>
    </row>
    <row r="51" spans="4:17" s="76" customFormat="1" ht="15" customHeight="1"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81"/>
    </row>
    <row r="52" spans="4:17" s="76" customFormat="1" ht="15" customHeight="1">
      <c r="D52" s="77"/>
      <c r="E52" s="78"/>
      <c r="F52" s="78"/>
      <c r="G52" s="78"/>
      <c r="H52" s="78"/>
      <c r="I52" s="78"/>
      <c r="J52" s="79"/>
      <c r="K52" s="78"/>
      <c r="L52" s="78"/>
      <c r="M52" s="78"/>
      <c r="N52" s="78"/>
      <c r="O52" s="78"/>
      <c r="P52" s="78"/>
      <c r="Q52" s="81"/>
    </row>
    <row r="53" spans="4:17" s="76" customFormat="1" ht="15" customHeight="1"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81"/>
    </row>
    <row r="54" spans="4:17" s="76" customFormat="1" ht="15" customHeight="1"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81"/>
    </row>
    <row r="55" spans="4:17" s="76" customFormat="1" ht="15" customHeight="1"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81"/>
    </row>
    <row r="56" spans="4:17" s="76" customFormat="1" ht="15" customHeight="1"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81"/>
    </row>
    <row r="57" ht="13.5">
      <c r="Q57" s="76"/>
    </row>
    <row r="58" ht="13.5">
      <c r="Q58" s="76"/>
    </row>
  </sheetData>
  <sheetProtection sheet="1" scenarios="1" formatCells="0" formatColumns="0" formatRows="0" insertColumns="0" insertRows="0" deleteColumns="0" deleteRows="0"/>
  <mergeCells count="15">
    <mergeCell ref="C1:Q1"/>
    <mergeCell ref="B4:D4"/>
    <mergeCell ref="P3:Q3"/>
    <mergeCell ref="B25:C27"/>
    <mergeCell ref="B28:D28"/>
    <mergeCell ref="B29:D29"/>
    <mergeCell ref="B5:D5"/>
    <mergeCell ref="B6:D6"/>
    <mergeCell ref="B7:D7"/>
    <mergeCell ref="B8:B23"/>
    <mergeCell ref="C8:C12"/>
    <mergeCell ref="C13:D13"/>
    <mergeCell ref="C14:C22"/>
    <mergeCell ref="C23:D23"/>
    <mergeCell ref="B24:D2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3"/>
  <headerFooter scaleWithDoc="0">
    <oddFooter>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="55" zoomScaleNormal="55" zoomScalePageLayoutView="0" workbookViewId="0" topLeftCell="A1">
      <selection activeCell="E10" sqref="E10"/>
    </sheetView>
  </sheetViews>
  <sheetFormatPr defaultColWidth="9.00390625" defaultRowHeight="13.5"/>
  <cols>
    <col min="1" max="1" width="3.25390625" style="30" customWidth="1"/>
    <col min="2" max="2" width="3.50390625" style="30" customWidth="1"/>
    <col min="3" max="3" width="26.125" style="30" customWidth="1"/>
    <col min="4" max="4" width="8.75390625" style="30" customWidth="1"/>
    <col min="5" max="5" width="15.75390625" style="30" customWidth="1"/>
    <col min="6" max="6" width="8.625" style="30" customWidth="1"/>
    <col min="7" max="9" width="15.625" style="30" customWidth="1"/>
    <col min="10" max="10" width="161.75390625" style="30" customWidth="1"/>
    <col min="11" max="11" width="160.125" style="30" customWidth="1"/>
    <col min="12" max="13" width="8.00390625" style="30" customWidth="1"/>
    <col min="14" max="16384" width="9.00390625" style="30" customWidth="1"/>
  </cols>
  <sheetData>
    <row r="1" spans="1:12" ht="13.5">
      <c r="A1" s="204"/>
      <c r="B1" s="204"/>
      <c r="C1" s="217"/>
      <c r="D1" s="219"/>
      <c r="E1" s="220"/>
      <c r="F1" s="218"/>
      <c r="G1" s="213"/>
      <c r="H1" s="213"/>
      <c r="I1" s="221"/>
      <c r="J1" s="215"/>
      <c r="K1" s="204"/>
      <c r="L1" s="204"/>
    </row>
    <row r="2" spans="1:12" ht="13.5">
      <c r="A2" s="204"/>
      <c r="B2" s="217"/>
      <c r="C2" s="217"/>
      <c r="D2" s="219"/>
      <c r="E2" s="220"/>
      <c r="F2" s="218"/>
      <c r="G2" s="213"/>
      <c r="H2" s="213"/>
      <c r="I2" s="221"/>
      <c r="J2" s="215"/>
      <c r="K2" s="204"/>
      <c r="L2" s="204"/>
    </row>
    <row r="3" spans="1:12" ht="15.75" customHeight="1">
      <c r="A3" s="200"/>
      <c r="B3" s="222"/>
      <c r="C3" s="222"/>
      <c r="D3" s="222"/>
      <c r="E3" s="222"/>
      <c r="F3" s="222"/>
      <c r="G3" s="222"/>
      <c r="H3" s="222"/>
      <c r="I3" s="222"/>
      <c r="J3" s="223"/>
      <c r="K3" s="200"/>
      <c r="L3" s="203"/>
    </row>
    <row r="4" spans="1:12" ht="19.5" customHeight="1">
      <c r="A4" s="200"/>
      <c r="B4" s="201"/>
      <c r="C4" s="287"/>
      <c r="D4" s="709" t="s">
        <v>195</v>
      </c>
      <c r="E4" s="710"/>
      <c r="F4" s="202"/>
      <c r="G4" s="202"/>
      <c r="H4" s="202"/>
      <c r="I4" s="202"/>
      <c r="J4" s="202"/>
      <c r="K4" s="200"/>
      <c r="L4" s="203"/>
    </row>
    <row r="5" spans="1:12" ht="17.25" customHeight="1">
      <c r="A5" s="204"/>
      <c r="B5" s="205"/>
      <c r="C5" s="289"/>
      <c r="D5" s="709" t="s">
        <v>198</v>
      </c>
      <c r="E5" s="710"/>
      <c r="F5" s="206"/>
      <c r="G5" s="206"/>
      <c r="H5" s="206"/>
      <c r="I5" s="206"/>
      <c r="J5" s="207"/>
      <c r="K5" s="208"/>
      <c r="L5" s="208"/>
    </row>
    <row r="6" spans="1:12" ht="19.5" customHeight="1">
      <c r="A6" s="204"/>
      <c r="B6" s="209"/>
      <c r="C6" s="206"/>
      <c r="D6" s="206"/>
      <c r="E6" s="206"/>
      <c r="F6" s="206"/>
      <c r="G6" s="206"/>
      <c r="H6" s="206"/>
      <c r="I6" s="206"/>
      <c r="J6" s="408" t="s">
        <v>124</v>
      </c>
      <c r="K6" s="208"/>
      <c r="L6" s="208"/>
    </row>
    <row r="7" spans="1:12" ht="19.5" customHeight="1" thickBot="1">
      <c r="A7" s="204"/>
      <c r="B7" s="210"/>
      <c r="C7" s="210"/>
      <c r="D7" s="211"/>
      <c r="E7" s="212"/>
      <c r="F7" s="210"/>
      <c r="G7" s="708" t="s">
        <v>228</v>
      </c>
      <c r="H7" s="708"/>
      <c r="I7" s="708"/>
      <c r="J7" s="708"/>
      <c r="K7" s="208"/>
      <c r="L7" s="208"/>
    </row>
    <row r="8" spans="1:12" ht="33" customHeight="1">
      <c r="A8" s="214"/>
      <c r="B8" s="257"/>
      <c r="C8" s="258"/>
      <c r="D8" s="713" t="s">
        <v>125</v>
      </c>
      <c r="E8" s="375" t="s">
        <v>173</v>
      </c>
      <c r="F8" s="715" t="s">
        <v>125</v>
      </c>
      <c r="G8" s="375" t="s">
        <v>173</v>
      </c>
      <c r="H8" s="717" t="s">
        <v>126</v>
      </c>
      <c r="I8" s="680" t="s">
        <v>127</v>
      </c>
      <c r="J8" s="711" t="s">
        <v>128</v>
      </c>
      <c r="K8" s="214"/>
      <c r="L8" s="214"/>
    </row>
    <row r="9" spans="1:12" ht="33" customHeight="1" thickBot="1">
      <c r="A9" s="214"/>
      <c r="B9" s="259"/>
      <c r="C9" s="260"/>
      <c r="D9" s="714"/>
      <c r="E9" s="318" t="s">
        <v>129</v>
      </c>
      <c r="F9" s="716"/>
      <c r="G9" s="318" t="s">
        <v>130</v>
      </c>
      <c r="H9" s="718"/>
      <c r="I9" s="681"/>
      <c r="J9" s="712"/>
      <c r="K9" s="214"/>
      <c r="L9" s="214"/>
    </row>
    <row r="10" spans="1:12" ht="33" customHeight="1" thickBot="1">
      <c r="A10" s="204"/>
      <c r="B10" s="690" t="s">
        <v>232</v>
      </c>
      <c r="C10" s="691"/>
      <c r="D10" s="298">
        <f>IF($E$10="","",+E10/E$10)</f>
      </c>
      <c r="E10" s="424"/>
      <c r="F10" s="305">
        <f>IF(G10="","",+G10/G$10)</f>
      </c>
      <c r="G10" s="431">
        <f>IF('１３　中期収支計画'!G9="","",'１３　中期収支計画'!G9)</f>
      </c>
      <c r="H10" s="420">
        <f>IF(G10="","",+G10-E10)</f>
      </c>
      <c r="I10" s="432">
        <f>IF(OR(G10="",E10=0),"",+G10/E10)</f>
      </c>
      <c r="J10" s="319"/>
      <c r="K10" s="204"/>
      <c r="L10" s="204"/>
    </row>
    <row r="11" spans="1:12" ht="33" customHeight="1">
      <c r="A11" s="204"/>
      <c r="B11" s="706" t="s">
        <v>243</v>
      </c>
      <c r="C11" s="707"/>
      <c r="D11" s="294">
        <f aca="true" t="shared" si="0" ref="D11:D37">IF($E$10="","",+E11/E$10)</f>
      </c>
      <c r="E11" s="425"/>
      <c r="F11" s="301">
        <f aca="true" t="shared" si="1" ref="F11:F37">IF(G11="","",+G11/G$10)</f>
      </c>
      <c r="G11" s="433">
        <f>IF('１３　中期収支計画'!G10="","",'１３　中期収支計画'!G10)</f>
      </c>
      <c r="H11" s="434">
        <f aca="true" t="shared" si="2" ref="H11:H39">IF(G11="","",+G11-E11)</f>
      </c>
      <c r="I11" s="435">
        <f aca="true" t="shared" si="3" ref="I11:I39">IF(OR(G11="",E11=0),"",+G11/E11)</f>
      </c>
      <c r="J11" s="320"/>
      <c r="K11" s="204"/>
      <c r="L11" s="204"/>
    </row>
    <row r="12" spans="1:12" ht="33" customHeight="1">
      <c r="A12" s="204"/>
      <c r="B12" s="676" t="s">
        <v>233</v>
      </c>
      <c r="C12" s="677"/>
      <c r="D12" s="295">
        <f t="shared" si="0"/>
      </c>
      <c r="E12" s="463"/>
      <c r="F12" s="302">
        <f t="shared" si="1"/>
      </c>
      <c r="G12" s="436">
        <f>IF('１３　中期収支計画'!G11="","",'１３　中期収支計画'!G11)</f>
      </c>
      <c r="H12" s="437">
        <f t="shared" si="2"/>
      </c>
      <c r="I12" s="438">
        <f t="shared" si="3"/>
      </c>
      <c r="J12" s="320"/>
      <c r="K12" s="204"/>
      <c r="L12" s="204"/>
    </row>
    <row r="13" spans="1:12" ht="33" customHeight="1">
      <c r="A13" s="204"/>
      <c r="B13" s="676" t="s">
        <v>131</v>
      </c>
      <c r="C13" s="677"/>
      <c r="D13" s="295">
        <f t="shared" si="0"/>
      </c>
      <c r="E13" s="463"/>
      <c r="F13" s="302">
        <f t="shared" si="1"/>
      </c>
      <c r="G13" s="436">
        <f>IF('１３　中期収支計画'!G12="","",'１３　中期収支計画'!G12)</f>
      </c>
      <c r="H13" s="437">
        <f t="shared" si="2"/>
      </c>
      <c r="I13" s="438">
        <f t="shared" si="3"/>
      </c>
      <c r="J13" s="320"/>
      <c r="K13" s="204"/>
      <c r="L13" s="204"/>
    </row>
    <row r="14" spans="1:12" ht="33" customHeight="1">
      <c r="A14" s="204"/>
      <c r="B14" s="698" t="s">
        <v>234</v>
      </c>
      <c r="C14" s="699"/>
      <c r="D14" s="295">
        <f t="shared" si="0"/>
      </c>
      <c r="E14" s="463"/>
      <c r="F14" s="302">
        <f t="shared" si="1"/>
      </c>
      <c r="G14" s="436">
        <f>IF('１３　中期収支計画'!G13="","",'１３　中期収支計画'!G13)</f>
      </c>
      <c r="H14" s="437">
        <f t="shared" si="2"/>
      </c>
      <c r="I14" s="438">
        <f t="shared" si="3"/>
      </c>
      <c r="J14" s="320"/>
      <c r="K14" s="204"/>
      <c r="L14" s="204"/>
    </row>
    <row r="15" spans="1:12" ht="33" customHeight="1">
      <c r="A15" s="204"/>
      <c r="B15" s="700" t="s">
        <v>235</v>
      </c>
      <c r="C15" s="701"/>
      <c r="D15" s="295">
        <f t="shared" si="0"/>
      </c>
      <c r="E15" s="463"/>
      <c r="F15" s="302">
        <f t="shared" si="1"/>
      </c>
      <c r="G15" s="436">
        <f>IF('１３　中期収支計画'!G14="","",'１３　中期収支計画'!G14)</f>
      </c>
      <c r="H15" s="437">
        <f t="shared" si="2"/>
      </c>
      <c r="I15" s="438">
        <f t="shared" si="3"/>
      </c>
      <c r="J15" s="320"/>
      <c r="K15" s="204"/>
      <c r="L15" s="204"/>
    </row>
    <row r="16" spans="1:12" ht="33" customHeight="1">
      <c r="A16" s="204"/>
      <c r="B16" s="414"/>
      <c r="C16" s="415" t="s">
        <v>132</v>
      </c>
      <c r="D16" s="295">
        <f t="shared" si="0"/>
      </c>
      <c r="E16" s="463"/>
      <c r="F16" s="302">
        <f t="shared" si="1"/>
      </c>
      <c r="G16" s="436">
        <f>IF('１３　中期収支計画'!G15="","",'１３　中期収支計画'!G15)</f>
      </c>
      <c r="H16" s="437">
        <f t="shared" si="2"/>
      </c>
      <c r="I16" s="438">
        <f t="shared" si="3"/>
      </c>
      <c r="J16" s="320"/>
      <c r="K16" s="204"/>
      <c r="L16" s="204"/>
    </row>
    <row r="17" spans="1:12" ht="33" customHeight="1">
      <c r="A17" s="204"/>
      <c r="B17" s="414"/>
      <c r="C17" s="415" t="s">
        <v>133</v>
      </c>
      <c r="D17" s="295">
        <f t="shared" si="0"/>
      </c>
      <c r="E17" s="463"/>
      <c r="F17" s="302">
        <f t="shared" si="1"/>
      </c>
      <c r="G17" s="436">
        <f>IF('１３　中期収支計画'!G16="","",'１３　中期収支計画'!G16)</f>
      </c>
      <c r="H17" s="437">
        <f t="shared" si="2"/>
      </c>
      <c r="I17" s="438">
        <f t="shared" si="3"/>
      </c>
      <c r="J17" s="320"/>
      <c r="K17" s="204"/>
      <c r="L17" s="204"/>
    </row>
    <row r="18" spans="1:12" ht="33" customHeight="1">
      <c r="A18" s="204"/>
      <c r="B18" s="416"/>
      <c r="C18" s="415" t="s">
        <v>64</v>
      </c>
      <c r="D18" s="295">
        <f t="shared" si="0"/>
      </c>
      <c r="E18" s="463"/>
      <c r="F18" s="302">
        <f t="shared" si="1"/>
      </c>
      <c r="G18" s="436">
        <f>IF('１３　中期収支計画'!G17="","",'１３　中期収支計画'!G17)</f>
      </c>
      <c r="H18" s="437">
        <f t="shared" si="2"/>
      </c>
      <c r="I18" s="438">
        <f t="shared" si="3"/>
      </c>
      <c r="J18" s="320"/>
      <c r="K18" s="204"/>
      <c r="L18" s="204"/>
    </row>
    <row r="19" spans="1:12" ht="33" customHeight="1" thickBot="1">
      <c r="A19" s="204"/>
      <c r="B19" s="702" t="s">
        <v>244</v>
      </c>
      <c r="C19" s="703"/>
      <c r="D19" s="296">
        <f t="shared" si="0"/>
      </c>
      <c r="E19" s="464"/>
      <c r="F19" s="303">
        <f t="shared" si="1"/>
      </c>
      <c r="G19" s="439">
        <f>IF('１３　中期収支計画'!G18="","",'１３　中期収支計画'!G18)</f>
      </c>
      <c r="H19" s="440">
        <f t="shared" si="2"/>
      </c>
      <c r="I19" s="441">
        <f t="shared" si="3"/>
      </c>
      <c r="J19" s="320"/>
      <c r="K19" s="204"/>
      <c r="L19" s="204"/>
    </row>
    <row r="20" spans="1:12" ht="33" customHeight="1">
      <c r="A20" s="204"/>
      <c r="B20" s="682" t="s">
        <v>236</v>
      </c>
      <c r="C20" s="683"/>
      <c r="D20" s="293">
        <f t="shared" si="0"/>
      </c>
      <c r="E20" s="426">
        <f>IF(E10="","",+E10-E11-E12-E13-E14-E15-E19)</f>
      </c>
      <c r="F20" s="300">
        <f t="shared" si="1"/>
      </c>
      <c r="G20" s="419">
        <f>IF('１３　中期収支計画'!G19="","",'１３　中期収支計画'!G19)</f>
      </c>
      <c r="H20" s="419">
        <f t="shared" si="2"/>
      </c>
      <c r="I20" s="442">
        <f t="shared" si="3"/>
      </c>
      <c r="J20" s="320"/>
      <c r="K20" s="204"/>
      <c r="L20" s="204"/>
    </row>
    <row r="21" spans="1:12" ht="33" customHeight="1" thickBot="1">
      <c r="A21" s="204"/>
      <c r="B21" s="684" t="s">
        <v>134</v>
      </c>
      <c r="C21" s="685"/>
      <c r="D21" s="297">
        <f t="shared" si="0"/>
      </c>
      <c r="E21" s="465">
        <f>IF(E10="","",+E20+E16)</f>
      </c>
      <c r="F21" s="304">
        <f t="shared" si="1"/>
      </c>
      <c r="G21" s="428">
        <f>IF('１３　中期収支計画'!G20="","",'１３　中期収支計画'!G20)</f>
      </c>
      <c r="H21" s="421">
        <f t="shared" si="2"/>
      </c>
      <c r="I21" s="443">
        <f t="shared" si="3"/>
      </c>
      <c r="J21" s="320"/>
      <c r="K21" s="204"/>
      <c r="L21" s="204"/>
    </row>
    <row r="22" spans="1:12" ht="33" customHeight="1">
      <c r="A22" s="204"/>
      <c r="B22" s="686" t="s">
        <v>135</v>
      </c>
      <c r="C22" s="687"/>
      <c r="D22" s="294">
        <f t="shared" si="0"/>
      </c>
      <c r="E22" s="425"/>
      <c r="F22" s="301">
        <f t="shared" si="1"/>
      </c>
      <c r="G22" s="433">
        <f>IF('１３　中期収支計画'!G21="","",'１３　中期収支計画'!G21)</f>
      </c>
      <c r="H22" s="434">
        <f t="shared" si="2"/>
      </c>
      <c r="I22" s="435">
        <f t="shared" si="3"/>
      </c>
      <c r="J22" s="320"/>
      <c r="K22" s="204"/>
      <c r="L22" s="204"/>
    </row>
    <row r="23" spans="1:12" ht="33" customHeight="1">
      <c r="A23" s="204"/>
      <c r="B23" s="417"/>
      <c r="C23" s="415" t="s">
        <v>237</v>
      </c>
      <c r="D23" s="295">
        <f t="shared" si="0"/>
      </c>
      <c r="E23" s="463"/>
      <c r="F23" s="302">
        <f t="shared" si="1"/>
      </c>
      <c r="G23" s="436">
        <f>IF('１３　中期収支計画'!G22="","",'１３　中期収支計画'!G22)</f>
      </c>
      <c r="H23" s="437">
        <f t="shared" si="2"/>
      </c>
      <c r="I23" s="438">
        <f t="shared" si="3"/>
      </c>
      <c r="J23" s="320"/>
      <c r="K23" s="204"/>
      <c r="L23" s="204"/>
    </row>
    <row r="24" spans="1:12" ht="33" customHeight="1">
      <c r="A24" s="204"/>
      <c r="B24" s="417"/>
      <c r="C24" s="415" t="s">
        <v>238</v>
      </c>
      <c r="D24" s="295">
        <f t="shared" si="0"/>
      </c>
      <c r="E24" s="463"/>
      <c r="F24" s="302">
        <f t="shared" si="1"/>
      </c>
      <c r="G24" s="436">
        <f>IF('１３　中期収支計画'!G23="","",'１３　中期収支計画'!G23)</f>
      </c>
      <c r="H24" s="437">
        <f t="shared" si="2"/>
      </c>
      <c r="I24" s="438">
        <f t="shared" si="3"/>
      </c>
      <c r="J24" s="320"/>
      <c r="K24" s="204"/>
      <c r="L24" s="204"/>
    </row>
    <row r="25" spans="1:12" ht="33" customHeight="1">
      <c r="A25" s="204"/>
      <c r="B25" s="417"/>
      <c r="C25" s="415" t="s">
        <v>132</v>
      </c>
      <c r="D25" s="295">
        <f t="shared" si="0"/>
      </c>
      <c r="E25" s="463"/>
      <c r="F25" s="302">
        <f t="shared" si="1"/>
      </c>
      <c r="G25" s="436">
        <f>IF('１３　中期収支計画'!G24="","",'１３　中期収支計画'!G24)</f>
      </c>
      <c r="H25" s="437">
        <f t="shared" si="2"/>
      </c>
      <c r="I25" s="438">
        <f t="shared" si="3"/>
      </c>
      <c r="J25" s="320"/>
      <c r="K25" s="204"/>
      <c r="L25" s="204"/>
    </row>
    <row r="26" spans="1:12" ht="33" customHeight="1">
      <c r="A26" s="204"/>
      <c r="B26" s="417"/>
      <c r="C26" s="415" t="s">
        <v>136</v>
      </c>
      <c r="D26" s="295">
        <f t="shared" si="0"/>
      </c>
      <c r="E26" s="463"/>
      <c r="F26" s="302">
        <f t="shared" si="1"/>
      </c>
      <c r="G26" s="436">
        <f>IF('１３　中期収支計画'!G25="","",'１３　中期収支計画'!G25)</f>
      </c>
      <c r="H26" s="437">
        <f t="shared" si="2"/>
      </c>
      <c r="I26" s="438">
        <f t="shared" si="3"/>
      </c>
      <c r="J26" s="320"/>
      <c r="K26" s="204"/>
      <c r="L26" s="204"/>
    </row>
    <row r="27" spans="1:12" ht="33" customHeight="1">
      <c r="A27" s="204"/>
      <c r="B27" s="417"/>
      <c r="C27" s="415" t="s">
        <v>137</v>
      </c>
      <c r="D27" s="295">
        <f t="shared" si="0"/>
      </c>
      <c r="E27" s="463"/>
      <c r="F27" s="302">
        <f t="shared" si="1"/>
      </c>
      <c r="G27" s="436">
        <f>IF('１３　中期収支計画'!G26="","",'１３　中期収支計画'!G26)</f>
      </c>
      <c r="H27" s="437">
        <f t="shared" si="2"/>
      </c>
      <c r="I27" s="438">
        <f t="shared" si="3"/>
      </c>
      <c r="J27" s="320"/>
      <c r="K27" s="204"/>
      <c r="L27" s="204"/>
    </row>
    <row r="28" spans="1:12" ht="33" customHeight="1" thickBot="1">
      <c r="A28" s="204"/>
      <c r="B28" s="417"/>
      <c r="C28" s="418" t="s">
        <v>64</v>
      </c>
      <c r="D28" s="296">
        <f t="shared" si="0"/>
      </c>
      <c r="E28" s="464"/>
      <c r="F28" s="303">
        <f t="shared" si="1"/>
      </c>
      <c r="G28" s="439">
        <f>IF('１３　中期収支計画'!G27="","",'１３　中期収支計画'!G27)</f>
      </c>
      <c r="H28" s="440">
        <f t="shared" si="2"/>
      </c>
      <c r="I28" s="441">
        <f t="shared" si="3"/>
      </c>
      <c r="J28" s="320"/>
      <c r="K28" s="204"/>
      <c r="L28" s="204"/>
    </row>
    <row r="29" spans="1:12" ht="33" customHeight="1" thickBot="1">
      <c r="A29" s="204"/>
      <c r="B29" s="690" t="s">
        <v>239</v>
      </c>
      <c r="C29" s="691"/>
      <c r="D29" s="298">
        <f t="shared" si="0"/>
      </c>
      <c r="E29" s="427">
        <f>IF(E10="","",+E20-E22)</f>
      </c>
      <c r="F29" s="305">
        <f t="shared" si="1"/>
      </c>
      <c r="G29" s="427">
        <f>IF('１３　中期収支計画'!G28="","",'１３　中期収支計画'!G28)</f>
      </c>
      <c r="H29" s="420">
        <f t="shared" si="2"/>
      </c>
      <c r="I29" s="444">
        <f t="shared" si="3"/>
      </c>
      <c r="J29" s="320"/>
      <c r="K29" s="204"/>
      <c r="L29" s="204"/>
    </row>
    <row r="30" spans="1:12" ht="33" customHeight="1">
      <c r="A30" s="204"/>
      <c r="B30" s="688" t="s">
        <v>138</v>
      </c>
      <c r="C30" s="689"/>
      <c r="D30" s="294">
        <f t="shared" si="0"/>
      </c>
      <c r="E30" s="425"/>
      <c r="F30" s="301">
        <f t="shared" si="1"/>
      </c>
      <c r="G30" s="433">
        <f>IF('１３　中期収支計画'!G29="","",'１３　中期収支計画'!G29)</f>
      </c>
      <c r="H30" s="434">
        <f t="shared" si="2"/>
      </c>
      <c r="I30" s="435">
        <f t="shared" si="3"/>
      </c>
      <c r="J30" s="320"/>
      <c r="K30" s="204"/>
      <c r="L30" s="204"/>
    </row>
    <row r="31" spans="1:12" ht="33" customHeight="1" thickBot="1">
      <c r="A31" s="204"/>
      <c r="B31" s="678" t="s">
        <v>139</v>
      </c>
      <c r="C31" s="679"/>
      <c r="D31" s="295">
        <f t="shared" si="0"/>
      </c>
      <c r="E31" s="463"/>
      <c r="F31" s="302">
        <f t="shared" si="1"/>
      </c>
      <c r="G31" s="436">
        <f>IF('１３　中期収支計画'!G30="","",'１３　中期収支計画'!G30)</f>
      </c>
      <c r="H31" s="437">
        <f t="shared" si="2"/>
      </c>
      <c r="I31" s="438">
        <f t="shared" si="3"/>
      </c>
      <c r="J31" s="320"/>
      <c r="K31" s="204"/>
      <c r="L31" s="204"/>
    </row>
    <row r="32" spans="1:12" ht="33" customHeight="1">
      <c r="A32" s="204"/>
      <c r="B32" s="682" t="s">
        <v>240</v>
      </c>
      <c r="C32" s="683"/>
      <c r="D32" s="293">
        <f t="shared" si="0"/>
      </c>
      <c r="E32" s="426">
        <f>IF(E$10="","",+E29-E30+E31)</f>
      </c>
      <c r="F32" s="300">
        <f t="shared" si="1"/>
      </c>
      <c r="G32" s="426">
        <f>IF('１３　中期収支計画'!G31="","",'１３　中期収支計画'!G31)</f>
      </c>
      <c r="H32" s="419">
        <f t="shared" si="2"/>
      </c>
      <c r="I32" s="442">
        <f t="shared" si="3"/>
      </c>
      <c r="J32" s="320"/>
      <c r="K32" s="204"/>
      <c r="L32" s="204"/>
    </row>
    <row r="33" spans="1:12" ht="33" customHeight="1" thickBot="1">
      <c r="A33" s="204"/>
      <c r="B33" s="684" t="s">
        <v>134</v>
      </c>
      <c r="C33" s="685"/>
      <c r="D33" s="297">
        <f t="shared" si="0"/>
      </c>
      <c r="E33" s="428">
        <f>IF(E$10="","",+E32+E16+E25)</f>
      </c>
      <c r="F33" s="304">
        <f t="shared" si="1"/>
      </c>
      <c r="G33" s="421">
        <f>IF('１３　中期収支計画'!G32="","",'１３　中期収支計画'!G32)</f>
      </c>
      <c r="H33" s="421">
        <f t="shared" si="2"/>
      </c>
      <c r="I33" s="443">
        <f t="shared" si="3"/>
      </c>
      <c r="J33" s="320"/>
      <c r="K33" s="204"/>
      <c r="L33" s="204"/>
    </row>
    <row r="34" spans="1:12" ht="33" customHeight="1">
      <c r="A34" s="204"/>
      <c r="B34" s="692" t="s">
        <v>241</v>
      </c>
      <c r="C34" s="693"/>
      <c r="D34" s="294">
        <f t="shared" si="0"/>
      </c>
      <c r="E34" s="425"/>
      <c r="F34" s="301">
        <f t="shared" si="1"/>
      </c>
      <c r="G34" s="433">
        <f>IF('１３　中期収支計画'!G33="","",'１３　中期収支計画'!G33)</f>
      </c>
      <c r="H34" s="434">
        <f t="shared" si="2"/>
      </c>
      <c r="I34" s="435">
        <f t="shared" si="3"/>
      </c>
      <c r="J34" s="320"/>
      <c r="K34" s="204"/>
      <c r="L34" s="204"/>
    </row>
    <row r="35" spans="1:12" ht="33" customHeight="1" thickBot="1">
      <c r="A35" s="204"/>
      <c r="B35" s="694" t="s">
        <v>242</v>
      </c>
      <c r="C35" s="695"/>
      <c r="D35" s="295">
        <f t="shared" si="0"/>
      </c>
      <c r="E35" s="463"/>
      <c r="F35" s="302">
        <f t="shared" si="1"/>
      </c>
      <c r="G35" s="433">
        <f>IF('１３　中期収支計画'!G34="","",'１３　中期収支計画'!G34)</f>
      </c>
      <c r="H35" s="437">
        <f t="shared" si="2"/>
      </c>
      <c r="I35" s="438">
        <f t="shared" si="3"/>
      </c>
      <c r="J35" s="320"/>
      <c r="K35" s="204"/>
      <c r="L35" s="204"/>
    </row>
    <row r="36" spans="1:12" ht="33" customHeight="1" thickBot="1" thickTop="1">
      <c r="A36" s="204"/>
      <c r="B36" s="704" t="s">
        <v>140</v>
      </c>
      <c r="C36" s="705"/>
      <c r="D36" s="299">
        <f t="shared" si="0"/>
      </c>
      <c r="E36" s="429">
        <f>IF(E$10="","",+E32+E34-E35)</f>
      </c>
      <c r="F36" s="306">
        <f t="shared" si="1"/>
      </c>
      <c r="G36" s="429">
        <f>IF('１３　中期収支計画'!G35="","",'１３　中期収支計画'!G35)</f>
      </c>
      <c r="H36" s="422">
        <f t="shared" si="2"/>
      </c>
      <c r="I36" s="445">
        <f t="shared" si="3"/>
      </c>
      <c r="J36" s="320"/>
      <c r="K36" s="204"/>
      <c r="L36" s="204"/>
    </row>
    <row r="37" spans="1:12" ht="33" customHeight="1" thickTop="1">
      <c r="A37" s="204"/>
      <c r="B37" s="696" t="s">
        <v>229</v>
      </c>
      <c r="C37" s="697"/>
      <c r="D37" s="409">
        <f t="shared" si="0"/>
      </c>
      <c r="E37" s="430">
        <f>IF(E10="","",+E16+E25)</f>
      </c>
      <c r="F37" s="410">
        <f t="shared" si="1"/>
      </c>
      <c r="G37" s="430">
        <f>IF('１３　中期収支計画'!G36="","",'１３　中期収支計画'!G36)</f>
      </c>
      <c r="H37" s="423">
        <f t="shared" si="2"/>
      </c>
      <c r="I37" s="446">
        <f t="shared" si="3"/>
      </c>
      <c r="J37" s="320"/>
      <c r="K37" s="204"/>
      <c r="L37" s="204"/>
    </row>
    <row r="38" spans="1:12" ht="33" customHeight="1">
      <c r="A38" s="204"/>
      <c r="B38" s="676" t="s">
        <v>231</v>
      </c>
      <c r="C38" s="677"/>
      <c r="D38" s="412"/>
      <c r="E38" s="463"/>
      <c r="F38" s="413"/>
      <c r="G38" s="447">
        <f>IF('１３　中期収支計画'!G37="","",'１３　中期収支計画'!G37)</f>
      </c>
      <c r="H38" s="437">
        <f t="shared" si="2"/>
      </c>
      <c r="I38" s="438">
        <f t="shared" si="3"/>
      </c>
      <c r="J38" s="320"/>
      <c r="K38" s="204"/>
      <c r="L38" s="204"/>
    </row>
    <row r="39" spans="1:12" ht="33" customHeight="1" thickBot="1">
      <c r="A39" s="204"/>
      <c r="B39" s="678" t="s">
        <v>230</v>
      </c>
      <c r="C39" s="679"/>
      <c r="D39" s="411"/>
      <c r="E39" s="452"/>
      <c r="F39" s="448"/>
      <c r="G39" s="449">
        <f>IF('１３　中期収支計画'!G38="","",'１３　中期収支計画'!G38)</f>
      </c>
      <c r="H39" s="449">
        <f t="shared" si="2"/>
      </c>
      <c r="I39" s="450">
        <f t="shared" si="3"/>
      </c>
      <c r="J39" s="321"/>
      <c r="K39" s="204"/>
      <c r="L39" s="204"/>
    </row>
    <row r="40" spans="1:12" ht="21" customHeight="1" thickBot="1">
      <c r="A40" s="204"/>
      <c r="B40" s="261" t="s">
        <v>141</v>
      </c>
      <c r="C40" s="262"/>
      <c r="D40" s="263"/>
      <c r="E40" s="264"/>
      <c r="F40" s="263"/>
      <c r="G40" s="265"/>
      <c r="H40" s="265"/>
      <c r="I40" s="263"/>
      <c r="J40" s="216"/>
      <c r="K40" s="204"/>
      <c r="L40" s="204"/>
    </row>
    <row r="41" ht="14.25" customHeight="1">
      <c r="B41" s="261"/>
    </row>
  </sheetData>
  <sheetProtection sheet="1" scenarios="1" formatCells="0" formatColumns="0" formatRows="0" insertColumns="0" insertRows="0" deleteColumns="0" deleteRows="0" sort="0" autoFilter="0"/>
  <mergeCells count="29">
    <mergeCell ref="B11:C11"/>
    <mergeCell ref="B12:C12"/>
    <mergeCell ref="G7:J7"/>
    <mergeCell ref="D4:E4"/>
    <mergeCell ref="D5:E5"/>
    <mergeCell ref="J8:J9"/>
    <mergeCell ref="D8:D9"/>
    <mergeCell ref="F8:F9"/>
    <mergeCell ref="H8:H9"/>
    <mergeCell ref="B34:C34"/>
    <mergeCell ref="B35:C35"/>
    <mergeCell ref="B37:C37"/>
    <mergeCell ref="B32:C32"/>
    <mergeCell ref="B10:C10"/>
    <mergeCell ref="B14:C14"/>
    <mergeCell ref="B15:C15"/>
    <mergeCell ref="B19:C19"/>
    <mergeCell ref="B36:C36"/>
    <mergeCell ref="B13:C13"/>
    <mergeCell ref="B38:C38"/>
    <mergeCell ref="B39:C39"/>
    <mergeCell ref="I8:I9"/>
    <mergeCell ref="B20:C20"/>
    <mergeCell ref="B21:C21"/>
    <mergeCell ref="B22:C22"/>
    <mergeCell ref="B33:C33"/>
    <mergeCell ref="B30:C30"/>
    <mergeCell ref="B31:C31"/>
    <mergeCell ref="B29:C29"/>
  </mergeCells>
  <printOptions horizontalCentered="1"/>
  <pageMargins left="0.31496062992125984" right="0.31496062992125984" top="0.15748031496062992" bottom="0.15748031496062992" header="0.31496062992125984" footer="0.15748031496062992"/>
  <pageSetup fitToHeight="1" fitToWidth="1" horizontalDpi="600" verticalDpi="600" orientation="landscape" paperSize="9" scale="51" r:id="rId3"/>
  <headerFooter scaleWithDoc="0"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0" zoomScaleNormal="60" zoomScalePageLayoutView="0" workbookViewId="0" topLeftCell="A1">
      <selection activeCell="G20" sqref="G20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scaleWithDoc="0"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2"/>
  <sheetViews>
    <sheetView showGridLines="0" zoomScale="80" zoomScaleNormal="80" zoomScaleSheetLayoutView="80" zoomScalePageLayoutView="0" workbookViewId="0" topLeftCell="A1">
      <selection activeCell="G13" sqref="G13"/>
    </sheetView>
  </sheetViews>
  <sheetFormatPr defaultColWidth="9.00390625" defaultRowHeight="13.5"/>
  <cols>
    <col min="1" max="1" width="1.25" style="0" customWidth="1"/>
    <col min="2" max="2" width="17.25390625" style="0" bestFit="1" customWidth="1"/>
    <col min="3" max="3" width="5.75390625" style="0" customWidth="1"/>
    <col min="4" max="4" width="9.625" style="0" customWidth="1"/>
    <col min="5" max="5" width="5.75390625" style="0" customWidth="1"/>
    <col min="6" max="6" width="9.625" style="0" customWidth="1"/>
    <col min="7" max="7" width="5.75390625" style="0" customWidth="1"/>
    <col min="8" max="8" width="9.625" style="0" customWidth="1"/>
    <col min="9" max="9" width="2.625" style="0" customWidth="1"/>
    <col min="10" max="10" width="69.125" style="0" customWidth="1"/>
    <col min="11" max="11" width="4.625" style="0" customWidth="1"/>
  </cols>
  <sheetData>
    <row r="1" spans="1:25" ht="6.75" customHeight="1">
      <c r="A1" s="7"/>
      <c r="B1" s="6"/>
      <c r="C1" s="6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>
      <c r="A2" s="7"/>
      <c r="B2" s="287"/>
      <c r="C2" s="709" t="s">
        <v>195</v>
      </c>
      <c r="D2" s="710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>
      <c r="A3" s="7"/>
      <c r="B3" s="289"/>
      <c r="C3" s="709" t="s">
        <v>198</v>
      </c>
      <c r="D3" s="710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5.25" customHeight="1">
      <c r="A4" s="19"/>
      <c r="B4" s="6"/>
      <c r="C4" s="6"/>
      <c r="D4" s="6"/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3.25" customHeight="1" thickBot="1">
      <c r="A5" s="13"/>
      <c r="B5" s="18"/>
      <c r="C5" s="18"/>
      <c r="D5" s="6"/>
      <c r="E5" s="6"/>
      <c r="F5" s="6"/>
      <c r="G5" s="6"/>
      <c r="H5" s="55" t="s">
        <v>7</v>
      </c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0.75" customHeight="1" thickBot="1" thickTop="1">
      <c r="A6" s="7"/>
      <c r="B6" s="119"/>
      <c r="C6" s="722" t="s">
        <v>191</v>
      </c>
      <c r="D6" s="723"/>
      <c r="E6" s="722" t="s">
        <v>191</v>
      </c>
      <c r="F6" s="723"/>
      <c r="G6" s="722" t="s">
        <v>192</v>
      </c>
      <c r="H6" s="724"/>
      <c r="I6" s="87"/>
      <c r="J6" s="719" t="s">
        <v>215</v>
      </c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5" customHeight="1" thickTop="1">
      <c r="A7" s="7"/>
      <c r="B7" s="480" t="s">
        <v>13</v>
      </c>
      <c r="C7" s="290">
        <f aca="true" t="shared" si="0" ref="C7:C13">+IF(D$7="","",+D7/D$7)</f>
      </c>
      <c r="D7" s="509"/>
      <c r="E7" s="290">
        <f aca="true" t="shared" si="1" ref="E7:E13">+IF(F$7="","",+F7/F$7)</f>
      </c>
      <c r="F7" s="514"/>
      <c r="G7" s="290">
        <f aca="true" t="shared" si="2" ref="G7:G13">+IF(H$7="","",+H7/H$7)</f>
      </c>
      <c r="H7" s="518"/>
      <c r="I7" s="86"/>
      <c r="J7" s="720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 customHeight="1">
      <c r="A8" s="7"/>
      <c r="B8" s="481" t="s">
        <v>14</v>
      </c>
      <c r="C8" s="291">
        <f t="shared" si="0"/>
      </c>
      <c r="D8" s="510"/>
      <c r="E8" s="291">
        <f t="shared" si="1"/>
      </c>
      <c r="F8" s="515"/>
      <c r="G8" s="291">
        <f t="shared" si="2"/>
      </c>
      <c r="H8" s="519"/>
      <c r="I8" s="86"/>
      <c r="J8" s="720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 customHeight="1">
      <c r="A9" s="7"/>
      <c r="B9" s="481" t="s">
        <v>15</v>
      </c>
      <c r="C9" s="291">
        <f t="shared" si="0"/>
      </c>
      <c r="D9" s="510"/>
      <c r="E9" s="291">
        <f t="shared" si="1"/>
      </c>
      <c r="F9" s="515"/>
      <c r="G9" s="291">
        <f t="shared" si="2"/>
      </c>
      <c r="H9" s="519"/>
      <c r="I9" s="86"/>
      <c r="J9" s="720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3.25" customHeight="1">
      <c r="A10" s="7"/>
      <c r="B10" s="481" t="s">
        <v>62</v>
      </c>
      <c r="C10" s="291">
        <f t="shared" si="0"/>
      </c>
      <c r="D10" s="510"/>
      <c r="E10" s="291">
        <f t="shared" si="1"/>
      </c>
      <c r="F10" s="515"/>
      <c r="G10" s="291">
        <f t="shared" si="2"/>
      </c>
      <c r="H10" s="519"/>
      <c r="I10" s="86"/>
      <c r="J10" s="720"/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5.5" customHeight="1">
      <c r="A11" s="7"/>
      <c r="B11" s="481" t="s">
        <v>17</v>
      </c>
      <c r="C11" s="291">
        <f t="shared" si="0"/>
      </c>
      <c r="D11" s="510"/>
      <c r="E11" s="291">
        <f t="shared" si="1"/>
      </c>
      <c r="F11" s="515"/>
      <c r="G11" s="291">
        <f t="shared" si="2"/>
      </c>
      <c r="H11" s="519"/>
      <c r="I11" s="86"/>
      <c r="J11" s="720"/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5" customHeight="1">
      <c r="A12" s="7"/>
      <c r="B12" s="481" t="s">
        <v>18</v>
      </c>
      <c r="C12" s="291">
        <f t="shared" si="0"/>
      </c>
      <c r="D12" s="510"/>
      <c r="E12" s="291">
        <f t="shared" si="1"/>
      </c>
      <c r="F12" s="515"/>
      <c r="G12" s="291">
        <f t="shared" si="2"/>
      </c>
      <c r="H12" s="519"/>
      <c r="I12" s="86"/>
      <c r="J12" s="720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5.5" customHeight="1" thickBot="1">
      <c r="A13" s="7"/>
      <c r="B13" s="483" t="s">
        <v>26</v>
      </c>
      <c r="C13" s="292">
        <f t="shared" si="0"/>
      </c>
      <c r="D13" s="511"/>
      <c r="E13" s="292">
        <f t="shared" si="1"/>
      </c>
      <c r="F13" s="516"/>
      <c r="G13" s="292">
        <f t="shared" si="2"/>
      </c>
      <c r="H13" s="520"/>
      <c r="I13" s="86"/>
      <c r="J13" s="720"/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5.5" customHeight="1" thickTop="1">
      <c r="A14" s="7"/>
      <c r="B14" s="482" t="s">
        <v>19</v>
      </c>
      <c r="C14" s="166"/>
      <c r="D14" s="509"/>
      <c r="E14" s="166" t="s">
        <v>142</v>
      </c>
      <c r="F14" s="514"/>
      <c r="G14" s="169" t="s">
        <v>142</v>
      </c>
      <c r="H14" s="518"/>
      <c r="I14" s="86"/>
      <c r="J14" s="720"/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5.5" customHeight="1">
      <c r="A15" s="7"/>
      <c r="B15" s="481" t="s">
        <v>20</v>
      </c>
      <c r="C15" s="167"/>
      <c r="D15" s="510"/>
      <c r="E15" s="167" t="s">
        <v>142</v>
      </c>
      <c r="F15" s="515"/>
      <c r="G15" s="170" t="s">
        <v>142</v>
      </c>
      <c r="H15" s="519"/>
      <c r="I15" s="86"/>
      <c r="J15" s="720"/>
      <c r="K15" s="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5.5" customHeight="1">
      <c r="A16" s="7"/>
      <c r="B16" s="481" t="s">
        <v>21</v>
      </c>
      <c r="C16" s="167"/>
      <c r="D16" s="510"/>
      <c r="E16" s="167" t="s">
        <v>142</v>
      </c>
      <c r="F16" s="515"/>
      <c r="G16" s="170" t="s">
        <v>142</v>
      </c>
      <c r="H16" s="519"/>
      <c r="I16" s="86"/>
      <c r="J16" s="720"/>
      <c r="K16" s="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5.5" customHeight="1">
      <c r="A17" s="7"/>
      <c r="B17" s="481" t="s">
        <v>22</v>
      </c>
      <c r="C17" s="167"/>
      <c r="D17" s="510"/>
      <c r="E17" s="167" t="s">
        <v>142</v>
      </c>
      <c r="F17" s="515"/>
      <c r="G17" s="170" t="s">
        <v>142</v>
      </c>
      <c r="H17" s="519"/>
      <c r="I17" s="86"/>
      <c r="J17" s="720"/>
      <c r="K17" s="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5.5" customHeight="1">
      <c r="A18" s="7"/>
      <c r="B18" s="481" t="s">
        <v>23</v>
      </c>
      <c r="C18" s="167"/>
      <c r="D18" s="510"/>
      <c r="E18" s="167" t="s">
        <v>142</v>
      </c>
      <c r="F18" s="515"/>
      <c r="G18" s="171" t="s">
        <v>142</v>
      </c>
      <c r="H18" s="519"/>
      <c r="I18" s="86"/>
      <c r="J18" s="720"/>
      <c r="K18" s="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5.5" customHeight="1">
      <c r="A19" s="7"/>
      <c r="B19" s="481" t="s">
        <v>24</v>
      </c>
      <c r="C19" s="167"/>
      <c r="D19" s="512"/>
      <c r="E19" s="167" t="s">
        <v>142</v>
      </c>
      <c r="F19" s="517"/>
      <c r="G19" s="171" t="s">
        <v>142</v>
      </c>
      <c r="H19" s="521"/>
      <c r="I19" s="86"/>
      <c r="J19" s="720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5.5" customHeight="1" thickBot="1">
      <c r="A20" s="7"/>
      <c r="B20" s="483" t="s">
        <v>170</v>
      </c>
      <c r="C20" s="168"/>
      <c r="D20" s="511"/>
      <c r="E20" s="168" t="s">
        <v>142</v>
      </c>
      <c r="F20" s="516"/>
      <c r="G20" s="168" t="s">
        <v>142</v>
      </c>
      <c r="H20" s="520"/>
      <c r="I20" s="86"/>
      <c r="J20" s="720"/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5.5" customHeight="1" thickTop="1">
      <c r="A21" s="7"/>
      <c r="B21" s="484" t="s">
        <v>25</v>
      </c>
      <c r="C21" s="88" t="s">
        <v>142</v>
      </c>
      <c r="D21" s="513">
        <f>+IF(D7="","",+D20/D13)</f>
      </c>
      <c r="E21" s="88" t="s">
        <v>142</v>
      </c>
      <c r="F21" s="513">
        <f>+IF(F7="","",+F20/F13)</f>
      </c>
      <c r="G21" s="88" t="s">
        <v>142</v>
      </c>
      <c r="H21" s="513">
        <f>+IF(H7="","",+H20/H13)</f>
      </c>
      <c r="I21" s="64"/>
      <c r="J21" s="720"/>
      <c r="K21" s="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0.75" customHeight="1">
      <c r="A22" s="25"/>
      <c r="B22" s="7"/>
      <c r="C22" s="7"/>
      <c r="D22" s="6"/>
      <c r="E22" s="6"/>
      <c r="F22" s="6"/>
      <c r="G22" s="6"/>
      <c r="H22" s="6"/>
      <c r="I22" s="6"/>
      <c r="J22" s="721"/>
      <c r="K22" s="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>
      <c r="A23" s="25"/>
      <c r="B23" s="7"/>
      <c r="C23" s="7"/>
      <c r="D23" s="6"/>
      <c r="E23" s="6"/>
      <c r="F23" s="6"/>
      <c r="G23" s="6"/>
      <c r="H23" s="6"/>
      <c r="I23" s="6"/>
      <c r="J23" s="6"/>
      <c r="K23" s="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8.75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>
      <c r="A25" s="7"/>
      <c r="B25" s="6"/>
      <c r="C25" s="6"/>
      <c r="D25" s="6"/>
      <c r="E25" s="6"/>
      <c r="F25" s="6"/>
      <c r="G25" s="6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>
      <c r="A26" s="7"/>
      <c r="B26" s="6"/>
      <c r="C26" s="6"/>
      <c r="D26" s="6"/>
      <c r="E26" s="6"/>
      <c r="F26" s="6"/>
      <c r="G26" s="6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>
      <c r="A27" s="7"/>
      <c r="B27" s="6"/>
      <c r="C27" s="6"/>
      <c r="D27" s="6"/>
      <c r="E27" s="6"/>
      <c r="F27" s="6"/>
      <c r="G27" s="6"/>
      <c r="H27" s="6"/>
      <c r="I27" s="6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>
      <c r="A28" s="25"/>
      <c r="B28" s="6"/>
      <c r="C28" s="6"/>
      <c r="D28" s="6"/>
      <c r="E28" s="6"/>
      <c r="F28" s="6"/>
      <c r="G28" s="6"/>
      <c r="H28" s="6"/>
      <c r="I28" s="6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>
      <c r="A29" s="25"/>
      <c r="B29" s="6"/>
      <c r="C29" s="6"/>
      <c r="D29" s="6"/>
      <c r="E29" s="6"/>
      <c r="F29" s="6"/>
      <c r="G29" s="6"/>
      <c r="H29" s="6"/>
      <c r="I29" s="6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>
      <c r="A30" s="25"/>
      <c r="B30" s="6"/>
      <c r="C30" s="6"/>
      <c r="D30" s="6"/>
      <c r="E30" s="6"/>
      <c r="F30" s="6"/>
      <c r="G30" s="6"/>
      <c r="H30" s="6"/>
      <c r="I30" s="6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>
      <c r="A31" s="7"/>
      <c r="B31" s="7"/>
      <c r="C31" s="7"/>
      <c r="D31" s="6"/>
      <c r="E31" s="6"/>
      <c r="F31" s="6"/>
      <c r="G31" s="6"/>
      <c r="H31" s="6"/>
      <c r="I31" s="6"/>
      <c r="J31" s="6"/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s="7"/>
      <c r="B32" s="19"/>
      <c r="C32" s="19"/>
      <c r="D32" s="6"/>
      <c r="E32" s="6"/>
      <c r="F32" s="6"/>
      <c r="G32" s="6"/>
      <c r="H32" s="6"/>
      <c r="I32" s="6"/>
      <c r="J32" s="6"/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7"/>
      <c r="B33" s="7"/>
      <c r="C33" s="7"/>
      <c r="D33" s="6"/>
      <c r="E33" s="6"/>
      <c r="F33" s="6"/>
      <c r="G33" s="6"/>
      <c r="H33" s="6"/>
      <c r="I33" s="6"/>
      <c r="J33" s="6"/>
      <c r="K33" s="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7"/>
      <c r="B34" s="7"/>
      <c r="C34" s="7"/>
      <c r="D34" s="6"/>
      <c r="E34" s="6"/>
      <c r="F34" s="6"/>
      <c r="G34" s="6"/>
      <c r="H34" s="6"/>
      <c r="I34" s="6"/>
      <c r="J34" s="6"/>
      <c r="K34" s="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7"/>
      <c r="B35" s="7"/>
      <c r="C35" s="7"/>
      <c r="D35" s="6"/>
      <c r="E35" s="6"/>
      <c r="F35" s="6"/>
      <c r="G35" s="6"/>
      <c r="H35" s="6"/>
      <c r="I35" s="6"/>
      <c r="J35" s="6"/>
      <c r="K35" s="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7"/>
      <c r="B36" s="7"/>
      <c r="C36" s="7"/>
      <c r="D36" s="6"/>
      <c r="E36" s="6"/>
      <c r="F36" s="6"/>
      <c r="G36" s="6"/>
      <c r="H36" s="6"/>
      <c r="I36" s="6"/>
      <c r="J36" s="6"/>
      <c r="K36" s="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7"/>
      <c r="B37" s="7"/>
      <c r="C37" s="7"/>
      <c r="D37" s="6"/>
      <c r="E37" s="6"/>
      <c r="F37" s="6"/>
      <c r="G37" s="6"/>
      <c r="H37" s="6"/>
      <c r="I37" s="6"/>
      <c r="J37" s="6"/>
      <c r="K37" s="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>
      <c r="A38" s="25"/>
      <c r="B38" s="7"/>
      <c r="C38" s="7"/>
      <c r="D38" s="6"/>
      <c r="E38" s="6"/>
      <c r="F38" s="6"/>
      <c r="G38" s="6"/>
      <c r="H38" s="6"/>
      <c r="I38" s="6"/>
      <c r="J38" s="6"/>
      <c r="K38" s="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11" ht="15.75">
      <c r="A39" s="25"/>
      <c r="B39" s="7"/>
      <c r="C39" s="7"/>
      <c r="D39" s="5"/>
      <c r="E39" s="5"/>
      <c r="F39" s="5"/>
      <c r="G39" s="5"/>
      <c r="H39" s="5"/>
      <c r="I39" s="5"/>
      <c r="J39" s="5"/>
      <c r="K39" s="5"/>
    </row>
    <row r="40" spans="1:11" ht="15.75">
      <c r="A40" s="25"/>
      <c r="B40" s="7"/>
      <c r="C40" s="7"/>
      <c r="D40" s="5"/>
      <c r="E40" s="5"/>
      <c r="F40" s="5"/>
      <c r="G40" s="5"/>
      <c r="H40" s="5"/>
      <c r="I40" s="5"/>
      <c r="J40" s="5"/>
      <c r="K40" s="5"/>
    </row>
    <row r="41" spans="1:11" ht="15.75">
      <c r="A41" s="25"/>
      <c r="B41" s="7"/>
      <c r="C41" s="7"/>
      <c r="D41" s="5"/>
      <c r="E41" s="5"/>
      <c r="F41" s="5"/>
      <c r="G41" s="5"/>
      <c r="H41" s="5"/>
      <c r="I41" s="5"/>
      <c r="J41" s="5"/>
      <c r="K41" s="5"/>
    </row>
    <row r="42" spans="1:11" ht="15.75">
      <c r="A42" s="25"/>
      <c r="B42" s="7"/>
      <c r="C42" s="7"/>
      <c r="D42" s="5"/>
      <c r="E42" s="5"/>
      <c r="F42" s="5"/>
      <c r="G42" s="5"/>
      <c r="H42" s="5"/>
      <c r="I42" s="5"/>
      <c r="J42" s="5"/>
      <c r="K42" s="5"/>
    </row>
    <row r="43" spans="1:11" ht="15.75" customHeight="1">
      <c r="A43" s="19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3.5">
      <c r="A44" s="5"/>
      <c r="B44" s="18"/>
      <c r="C44" s="18"/>
      <c r="D44" s="6"/>
      <c r="E44" s="6"/>
      <c r="F44" s="6"/>
      <c r="G44" s="6"/>
      <c r="H44" s="6"/>
      <c r="I44" s="6"/>
      <c r="J44" s="6"/>
      <c r="K44" s="6"/>
    </row>
    <row r="45" spans="1:11" ht="13.5">
      <c r="A45" s="5"/>
      <c r="B45" s="11"/>
      <c r="C45" s="11"/>
      <c r="D45" s="10"/>
      <c r="E45" s="10"/>
      <c r="F45" s="10"/>
      <c r="G45" s="10"/>
      <c r="H45" s="10"/>
      <c r="I45" s="10"/>
      <c r="J45" s="10"/>
      <c r="K45" s="10"/>
    </row>
    <row r="46" spans="1:11" ht="13.5">
      <c r="A46" s="5"/>
      <c r="B46" s="14"/>
      <c r="C46" s="14"/>
      <c r="D46" s="11"/>
      <c r="E46" s="11"/>
      <c r="F46" s="11"/>
      <c r="G46" s="11"/>
      <c r="H46" s="11"/>
      <c r="I46" s="11"/>
      <c r="J46" s="11"/>
      <c r="K46" s="11"/>
    </row>
    <row r="47" spans="1:11" ht="13.5">
      <c r="A47" s="5"/>
      <c r="B47" s="14"/>
      <c r="C47" s="14"/>
      <c r="D47" s="11"/>
      <c r="E47" s="11"/>
      <c r="F47" s="11"/>
      <c r="G47" s="11"/>
      <c r="H47" s="11"/>
      <c r="I47" s="11"/>
      <c r="J47" s="11"/>
      <c r="K47" s="11"/>
    </row>
    <row r="48" spans="1:11" ht="13.5">
      <c r="A48" s="5"/>
      <c r="B48" s="14"/>
      <c r="C48" s="14"/>
      <c r="D48" s="11"/>
      <c r="E48" s="11"/>
      <c r="F48" s="11"/>
      <c r="G48" s="11"/>
      <c r="H48" s="11"/>
      <c r="I48" s="11"/>
      <c r="J48" s="11"/>
      <c r="K48" s="11"/>
    </row>
    <row r="49" spans="1:11" ht="13.5">
      <c r="A49" s="5"/>
      <c r="B49" s="14"/>
      <c r="C49" s="14"/>
      <c r="D49" s="11"/>
      <c r="E49" s="11"/>
      <c r="F49" s="11"/>
      <c r="G49" s="11"/>
      <c r="H49" s="11"/>
      <c r="I49" s="11"/>
      <c r="J49" s="11"/>
      <c r="K49" s="11"/>
    </row>
    <row r="50" spans="1:11" ht="13.5">
      <c r="A50" s="5"/>
      <c r="B50" s="7"/>
      <c r="C50" s="7"/>
      <c r="D50" s="5"/>
      <c r="E50" s="5"/>
      <c r="F50" s="5"/>
      <c r="G50" s="5"/>
      <c r="H50" s="5"/>
      <c r="I50" s="5"/>
      <c r="J50" s="5"/>
      <c r="K50" s="5"/>
    </row>
    <row r="51" spans="1:11" ht="13.5">
      <c r="A51" s="5"/>
      <c r="B51" s="7"/>
      <c r="C51" s="7"/>
      <c r="D51" s="5"/>
      <c r="E51" s="5"/>
      <c r="F51" s="5"/>
      <c r="G51" s="5"/>
      <c r="H51" s="5"/>
      <c r="I51" s="5"/>
      <c r="J51" s="5"/>
      <c r="K51" s="5"/>
    </row>
    <row r="52" spans="1:10" ht="13.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3.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3.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3.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3.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3.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1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</sheetData>
  <sheetProtection sheet="1" scenarios="1" formatCells="0" insertColumns="0" insertRows="0" deleteColumns="0" deleteRows="0" autoFilter="0"/>
  <mergeCells count="6">
    <mergeCell ref="C2:D2"/>
    <mergeCell ref="C3:D3"/>
    <mergeCell ref="J6:J22"/>
    <mergeCell ref="C6:D6"/>
    <mergeCell ref="E6:F6"/>
    <mergeCell ref="G6:H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3"/>
  <headerFooter scaleWithDoc="0">
    <oddFooter>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Q37"/>
  <sheetViews>
    <sheetView showGridLines="0" zoomScale="80" zoomScaleNormal="80" zoomScalePageLayoutView="0" workbookViewId="0" topLeftCell="A1">
      <selection activeCell="V54" sqref="V54"/>
    </sheetView>
  </sheetViews>
  <sheetFormatPr defaultColWidth="9.00390625" defaultRowHeight="13.5"/>
  <cols>
    <col min="1" max="1" width="2.875" style="0" customWidth="1"/>
    <col min="2" max="2" width="3.875" style="0" customWidth="1"/>
    <col min="5" max="5" width="3.50390625" style="0" customWidth="1"/>
    <col min="6" max="6" width="5.875" style="0" customWidth="1"/>
    <col min="8" max="9" width="9.25390625" style="0" customWidth="1"/>
    <col min="14" max="14" width="4.125" style="0" customWidth="1"/>
    <col min="16" max="16" width="6.75390625" style="0" customWidth="1"/>
    <col min="17" max="17" width="5.125" style="0" customWidth="1"/>
    <col min="18" max="18" width="2.75390625" style="0" customWidth="1"/>
  </cols>
  <sheetData>
    <row r="4" ht="6.75" customHeight="1"/>
    <row r="5" spans="2:17" ht="13.5">
      <c r="B5" s="735" t="s">
        <v>288</v>
      </c>
      <c r="C5" s="735"/>
      <c r="D5" s="735"/>
      <c r="O5" s="735" t="s">
        <v>287</v>
      </c>
      <c r="P5" s="735"/>
      <c r="Q5" s="735"/>
    </row>
    <row r="6" spans="2:17" ht="19.5" customHeight="1">
      <c r="B6" s="735"/>
      <c r="C6" s="735"/>
      <c r="D6" s="735"/>
      <c r="G6" s="614" t="s">
        <v>282</v>
      </c>
      <c r="H6" s="614" t="s">
        <v>283</v>
      </c>
      <c r="I6" s="614" t="s">
        <v>284</v>
      </c>
      <c r="J6" s="614" t="s">
        <v>290</v>
      </c>
      <c r="K6" s="614"/>
      <c r="L6" s="614"/>
      <c r="M6" s="614"/>
      <c r="O6" s="735"/>
      <c r="P6" s="735"/>
      <c r="Q6" s="735"/>
    </row>
    <row r="9" spans="2:17" ht="13.5">
      <c r="B9" s="726" t="s">
        <v>285</v>
      </c>
      <c r="C9" s="727"/>
      <c r="D9" s="728"/>
      <c r="F9" s="726" t="s">
        <v>289</v>
      </c>
      <c r="G9" s="727"/>
      <c r="H9" s="727"/>
      <c r="I9" s="727"/>
      <c r="J9" s="727"/>
      <c r="K9" s="727"/>
      <c r="L9" s="727"/>
      <c r="M9" s="728"/>
      <c r="O9" s="726" t="s">
        <v>286</v>
      </c>
      <c r="P9" s="727"/>
      <c r="Q9" s="728"/>
    </row>
    <row r="10" spans="2:17" ht="13.5">
      <c r="B10" s="729"/>
      <c r="C10" s="730"/>
      <c r="D10" s="731"/>
      <c r="F10" s="729"/>
      <c r="G10" s="730"/>
      <c r="H10" s="730"/>
      <c r="I10" s="730"/>
      <c r="J10" s="730"/>
      <c r="K10" s="730"/>
      <c r="L10" s="730"/>
      <c r="M10" s="731"/>
      <c r="O10" s="729"/>
      <c r="P10" s="730"/>
      <c r="Q10" s="731"/>
    </row>
    <row r="11" spans="2:17" ht="13.5">
      <c r="B11" s="729"/>
      <c r="C11" s="730"/>
      <c r="D11" s="731"/>
      <c r="F11" s="729"/>
      <c r="G11" s="730"/>
      <c r="H11" s="730"/>
      <c r="I11" s="730"/>
      <c r="J11" s="730"/>
      <c r="K11" s="730"/>
      <c r="L11" s="730"/>
      <c r="M11" s="731"/>
      <c r="O11" s="729"/>
      <c r="P11" s="730"/>
      <c r="Q11" s="731"/>
    </row>
    <row r="12" spans="2:17" ht="13.5">
      <c r="B12" s="729"/>
      <c r="C12" s="730"/>
      <c r="D12" s="731"/>
      <c r="F12" s="729"/>
      <c r="G12" s="730"/>
      <c r="H12" s="730"/>
      <c r="I12" s="730"/>
      <c r="J12" s="730"/>
      <c r="K12" s="730"/>
      <c r="L12" s="730"/>
      <c r="M12" s="731"/>
      <c r="O12" s="729"/>
      <c r="P12" s="730"/>
      <c r="Q12" s="731"/>
    </row>
    <row r="13" spans="2:17" ht="13.5">
      <c r="B13" s="729"/>
      <c r="C13" s="730"/>
      <c r="D13" s="731"/>
      <c r="F13" s="729"/>
      <c r="G13" s="730"/>
      <c r="H13" s="730"/>
      <c r="I13" s="730"/>
      <c r="J13" s="730"/>
      <c r="K13" s="730"/>
      <c r="L13" s="730"/>
      <c r="M13" s="731"/>
      <c r="O13" s="729"/>
      <c r="P13" s="730"/>
      <c r="Q13" s="731"/>
    </row>
    <row r="14" spans="2:17" ht="13.5">
      <c r="B14" s="729"/>
      <c r="C14" s="730"/>
      <c r="D14" s="731"/>
      <c r="F14" s="729"/>
      <c r="G14" s="730"/>
      <c r="H14" s="730"/>
      <c r="I14" s="730"/>
      <c r="J14" s="730"/>
      <c r="K14" s="730"/>
      <c r="L14" s="730"/>
      <c r="M14" s="731"/>
      <c r="O14" s="729"/>
      <c r="P14" s="730"/>
      <c r="Q14" s="731"/>
    </row>
    <row r="15" spans="2:17" ht="13.5">
      <c r="B15" s="729"/>
      <c r="C15" s="730"/>
      <c r="D15" s="731"/>
      <c r="F15" s="729"/>
      <c r="G15" s="730"/>
      <c r="H15" s="730"/>
      <c r="I15" s="730"/>
      <c r="J15" s="730"/>
      <c r="K15" s="730"/>
      <c r="L15" s="730"/>
      <c r="M15" s="731"/>
      <c r="O15" s="729"/>
      <c r="P15" s="730"/>
      <c r="Q15" s="731"/>
    </row>
    <row r="16" spans="2:17" ht="13.5">
      <c r="B16" s="729"/>
      <c r="C16" s="730"/>
      <c r="D16" s="731"/>
      <c r="F16" s="729"/>
      <c r="G16" s="730"/>
      <c r="H16" s="730"/>
      <c r="I16" s="730"/>
      <c r="J16" s="730"/>
      <c r="K16" s="730"/>
      <c r="L16" s="730"/>
      <c r="M16" s="731"/>
      <c r="O16" s="729"/>
      <c r="P16" s="730"/>
      <c r="Q16" s="731"/>
    </row>
    <row r="17" spans="2:17" ht="13.5">
      <c r="B17" s="729"/>
      <c r="C17" s="730"/>
      <c r="D17" s="731"/>
      <c r="F17" s="729"/>
      <c r="G17" s="730"/>
      <c r="H17" s="730"/>
      <c r="I17" s="730"/>
      <c r="J17" s="730"/>
      <c r="K17" s="730"/>
      <c r="L17" s="730"/>
      <c r="M17" s="731"/>
      <c r="O17" s="729"/>
      <c r="P17" s="730"/>
      <c r="Q17" s="731"/>
    </row>
    <row r="18" spans="2:17" ht="13.5">
      <c r="B18" s="729"/>
      <c r="C18" s="730"/>
      <c r="D18" s="731"/>
      <c r="F18" s="729"/>
      <c r="G18" s="730"/>
      <c r="H18" s="730"/>
      <c r="I18" s="730"/>
      <c r="J18" s="730"/>
      <c r="K18" s="730"/>
      <c r="L18" s="730"/>
      <c r="M18" s="731"/>
      <c r="O18" s="729"/>
      <c r="P18" s="730"/>
      <c r="Q18" s="731"/>
    </row>
    <row r="19" spans="2:17" ht="38.25" customHeight="1">
      <c r="B19" s="729"/>
      <c r="C19" s="730"/>
      <c r="D19" s="731"/>
      <c r="F19" s="729"/>
      <c r="G19" s="730"/>
      <c r="H19" s="730"/>
      <c r="I19" s="730"/>
      <c r="J19" s="730"/>
      <c r="K19" s="730"/>
      <c r="L19" s="730"/>
      <c r="M19" s="731"/>
      <c r="O19" s="729"/>
      <c r="P19" s="730"/>
      <c r="Q19" s="731"/>
    </row>
    <row r="20" spans="2:17" ht="13.5">
      <c r="B20" s="729"/>
      <c r="C20" s="730"/>
      <c r="D20" s="731"/>
      <c r="F20" s="729"/>
      <c r="G20" s="730"/>
      <c r="H20" s="730"/>
      <c r="I20" s="730"/>
      <c r="J20" s="730"/>
      <c r="K20" s="730"/>
      <c r="L20" s="730"/>
      <c r="M20" s="731"/>
      <c r="O20" s="729"/>
      <c r="P20" s="730"/>
      <c r="Q20" s="731"/>
    </row>
    <row r="21" spans="2:17" ht="13.5">
      <c r="B21" s="729"/>
      <c r="C21" s="730"/>
      <c r="D21" s="731"/>
      <c r="F21" s="729"/>
      <c r="G21" s="730"/>
      <c r="H21" s="730"/>
      <c r="I21" s="730"/>
      <c r="J21" s="730"/>
      <c r="K21" s="730"/>
      <c r="L21" s="730"/>
      <c r="M21" s="731"/>
      <c r="O21" s="729"/>
      <c r="P21" s="730"/>
      <c r="Q21" s="731"/>
    </row>
    <row r="22" spans="2:17" ht="13.5">
      <c r="B22" s="729"/>
      <c r="C22" s="730"/>
      <c r="D22" s="731"/>
      <c r="F22" s="729"/>
      <c r="G22" s="730"/>
      <c r="H22" s="730"/>
      <c r="I22" s="730"/>
      <c r="J22" s="730"/>
      <c r="K22" s="730"/>
      <c r="L22" s="730"/>
      <c r="M22" s="731"/>
      <c r="O22" s="729"/>
      <c r="P22" s="730"/>
      <c r="Q22" s="731"/>
    </row>
    <row r="23" spans="2:17" ht="13.5">
      <c r="B23" s="729"/>
      <c r="C23" s="730"/>
      <c r="D23" s="731"/>
      <c r="F23" s="729"/>
      <c r="G23" s="730"/>
      <c r="H23" s="730"/>
      <c r="I23" s="730"/>
      <c r="J23" s="730"/>
      <c r="K23" s="730"/>
      <c r="L23" s="730"/>
      <c r="M23" s="731"/>
      <c r="O23" s="729"/>
      <c r="P23" s="730"/>
      <c r="Q23" s="731"/>
    </row>
    <row r="24" spans="2:17" ht="13.5">
      <c r="B24" s="729"/>
      <c r="C24" s="730"/>
      <c r="D24" s="731"/>
      <c r="F24" s="729"/>
      <c r="G24" s="730"/>
      <c r="H24" s="730"/>
      <c r="I24" s="730"/>
      <c r="J24" s="730"/>
      <c r="K24" s="730"/>
      <c r="L24" s="730"/>
      <c r="M24" s="731"/>
      <c r="O24" s="729"/>
      <c r="P24" s="730"/>
      <c r="Q24" s="731"/>
    </row>
    <row r="25" spans="2:17" ht="13.5">
      <c r="B25" s="729"/>
      <c r="C25" s="730"/>
      <c r="D25" s="731"/>
      <c r="F25" s="729"/>
      <c r="G25" s="730"/>
      <c r="H25" s="730"/>
      <c r="I25" s="730"/>
      <c r="J25" s="730"/>
      <c r="K25" s="730"/>
      <c r="L25" s="730"/>
      <c r="M25" s="731"/>
      <c r="O25" s="729"/>
      <c r="P25" s="730"/>
      <c r="Q25" s="731"/>
    </row>
    <row r="26" spans="2:17" ht="13.5">
      <c r="B26" s="729"/>
      <c r="C26" s="730"/>
      <c r="D26" s="731"/>
      <c r="F26" s="729"/>
      <c r="G26" s="730"/>
      <c r="H26" s="730"/>
      <c r="I26" s="730"/>
      <c r="J26" s="730"/>
      <c r="K26" s="730"/>
      <c r="L26" s="730"/>
      <c r="M26" s="731"/>
      <c r="O26" s="729"/>
      <c r="P26" s="730"/>
      <c r="Q26" s="731"/>
    </row>
    <row r="27" spans="2:17" ht="13.5">
      <c r="B27" s="729"/>
      <c r="C27" s="730"/>
      <c r="D27" s="731"/>
      <c r="F27" s="729"/>
      <c r="G27" s="730"/>
      <c r="H27" s="730"/>
      <c r="I27" s="730"/>
      <c r="J27" s="730"/>
      <c r="K27" s="730"/>
      <c r="L27" s="730"/>
      <c r="M27" s="731"/>
      <c r="O27" s="729"/>
      <c r="P27" s="730"/>
      <c r="Q27" s="731"/>
    </row>
    <row r="28" spans="2:17" ht="13.5">
      <c r="B28" s="729"/>
      <c r="C28" s="730"/>
      <c r="D28" s="731"/>
      <c r="F28" s="729"/>
      <c r="G28" s="730"/>
      <c r="H28" s="730"/>
      <c r="I28" s="730"/>
      <c r="J28" s="730"/>
      <c r="K28" s="730"/>
      <c r="L28" s="730"/>
      <c r="M28" s="731"/>
      <c r="O28" s="729"/>
      <c r="P28" s="730"/>
      <c r="Q28" s="731"/>
    </row>
    <row r="29" spans="2:17" ht="13.5">
      <c r="B29" s="729"/>
      <c r="C29" s="730"/>
      <c r="D29" s="731"/>
      <c r="F29" s="729"/>
      <c r="G29" s="730"/>
      <c r="H29" s="730"/>
      <c r="I29" s="730"/>
      <c r="J29" s="730"/>
      <c r="K29" s="730"/>
      <c r="L29" s="730"/>
      <c r="M29" s="731"/>
      <c r="O29" s="729"/>
      <c r="P29" s="730"/>
      <c r="Q29" s="731"/>
    </row>
    <row r="30" spans="2:17" ht="13.5">
      <c r="B30" s="732"/>
      <c r="C30" s="733"/>
      <c r="D30" s="734"/>
      <c r="F30" s="732"/>
      <c r="G30" s="733"/>
      <c r="H30" s="733"/>
      <c r="I30" s="733"/>
      <c r="J30" s="733"/>
      <c r="K30" s="733"/>
      <c r="L30" s="733"/>
      <c r="M30" s="734"/>
      <c r="O30" s="732"/>
      <c r="P30" s="733"/>
      <c r="Q30" s="734"/>
    </row>
    <row r="32" spans="3:10" ht="13.5">
      <c r="C32" t="s">
        <v>257</v>
      </c>
      <c r="J32" t="s">
        <v>258</v>
      </c>
    </row>
    <row r="33" spans="3:13" ht="13.5">
      <c r="C33" s="9"/>
      <c r="D33" s="614" t="s">
        <v>259</v>
      </c>
      <c r="E33" s="725" t="s">
        <v>259</v>
      </c>
      <c r="F33" s="725"/>
      <c r="G33" s="614" t="s">
        <v>259</v>
      </c>
      <c r="J33" s="9"/>
      <c r="K33" s="614" t="s">
        <v>259</v>
      </c>
      <c r="L33" s="614" t="s">
        <v>259</v>
      </c>
      <c r="M33" s="614" t="s">
        <v>259</v>
      </c>
    </row>
    <row r="34" spans="3:13" ht="13.5">
      <c r="C34" s="614" t="s">
        <v>260</v>
      </c>
      <c r="D34" s="614"/>
      <c r="E34" s="725"/>
      <c r="F34" s="725"/>
      <c r="G34" s="615"/>
      <c r="J34" s="614" t="s">
        <v>261</v>
      </c>
      <c r="K34" s="614"/>
      <c r="L34" s="614"/>
      <c r="M34" s="614"/>
    </row>
    <row r="35" spans="3:13" ht="13.5">
      <c r="C35" s="614" t="s">
        <v>262</v>
      </c>
      <c r="D35" s="614"/>
      <c r="E35" s="725"/>
      <c r="F35" s="725"/>
      <c r="G35" s="615"/>
      <c r="J35" s="614" t="s">
        <v>263</v>
      </c>
      <c r="K35" s="614"/>
      <c r="L35" s="614"/>
      <c r="M35" s="614"/>
    </row>
    <row r="36" spans="3:13" ht="13.5">
      <c r="C36" s="614" t="s">
        <v>264</v>
      </c>
      <c r="D36" s="614"/>
      <c r="E36" s="725"/>
      <c r="F36" s="725"/>
      <c r="G36" s="615"/>
      <c r="J36" s="614" t="s">
        <v>265</v>
      </c>
      <c r="K36" s="614"/>
      <c r="L36" s="614"/>
      <c r="M36" s="614"/>
    </row>
    <row r="37" spans="3:13" ht="13.5">
      <c r="C37" s="614"/>
      <c r="D37" s="614"/>
      <c r="E37" s="725"/>
      <c r="F37" s="725"/>
      <c r="G37" s="615"/>
      <c r="J37" s="614" t="s">
        <v>266</v>
      </c>
      <c r="K37" s="614"/>
      <c r="L37" s="614"/>
      <c r="M37" s="614"/>
    </row>
  </sheetData>
  <sheetProtection/>
  <mergeCells count="10">
    <mergeCell ref="E37:F37"/>
    <mergeCell ref="F9:M30"/>
    <mergeCell ref="B5:D6"/>
    <mergeCell ref="O5:Q6"/>
    <mergeCell ref="B9:D30"/>
    <mergeCell ref="O9:Q30"/>
    <mergeCell ref="E33:F33"/>
    <mergeCell ref="E34:F34"/>
    <mergeCell ref="E35:F35"/>
    <mergeCell ref="E36:F3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scaleWithDoc="0">
    <oddFooter>&amp;R&amp;G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5"/>
  <sheetViews>
    <sheetView zoomScale="80" zoomScaleNormal="80" zoomScalePageLayoutView="0" workbookViewId="0" topLeftCell="A1">
      <selection activeCell="G20" sqref="G20"/>
    </sheetView>
  </sheetViews>
  <sheetFormatPr defaultColWidth="9.00390625" defaultRowHeight="13.5"/>
  <cols>
    <col min="2" max="2" width="17.375" style="0" bestFit="1" customWidth="1"/>
    <col min="3" max="6" width="28.50390625" style="0" customWidth="1"/>
  </cols>
  <sheetData>
    <row r="2" ht="31.5" customHeight="1"/>
    <row r="3" spans="2:6" ht="13.5">
      <c r="B3" s="616"/>
      <c r="C3" s="617" t="s">
        <v>267</v>
      </c>
      <c r="D3" s="617" t="s">
        <v>268</v>
      </c>
      <c r="E3" s="617" t="s">
        <v>269</v>
      </c>
      <c r="F3" s="617" t="s">
        <v>269</v>
      </c>
    </row>
    <row r="4" spans="2:6" ht="20.25" customHeight="1">
      <c r="B4" s="617" t="s">
        <v>275</v>
      </c>
      <c r="C4" s="617"/>
      <c r="D4" s="617"/>
      <c r="E4" s="617"/>
      <c r="F4" s="617"/>
    </row>
    <row r="5" spans="2:6" ht="20.25" customHeight="1">
      <c r="B5" s="617" t="s">
        <v>276</v>
      </c>
      <c r="C5" s="617"/>
      <c r="D5" s="617"/>
      <c r="E5" s="617"/>
      <c r="F5" s="617"/>
    </row>
    <row r="6" spans="2:6" ht="20.25" customHeight="1">
      <c r="B6" s="617" t="s">
        <v>277</v>
      </c>
      <c r="C6" s="617"/>
      <c r="D6" s="617"/>
      <c r="E6" s="617"/>
      <c r="F6" s="617"/>
    </row>
    <row r="7" spans="2:6" ht="20.25" customHeight="1" thickBot="1">
      <c r="B7" s="618" t="s">
        <v>270</v>
      </c>
      <c r="C7" s="618"/>
      <c r="D7" s="618"/>
      <c r="E7" s="618"/>
      <c r="F7" s="618"/>
    </row>
    <row r="8" spans="2:6" ht="20.25" customHeight="1" thickTop="1">
      <c r="B8" s="619" t="s">
        <v>271</v>
      </c>
      <c r="C8" s="620" t="s">
        <v>272</v>
      </c>
      <c r="D8" s="620" t="s">
        <v>272</v>
      </c>
      <c r="E8" s="620" t="s">
        <v>272</v>
      </c>
      <c r="F8" s="621" t="s">
        <v>272</v>
      </c>
    </row>
    <row r="9" spans="2:6" ht="20.25" customHeight="1">
      <c r="B9" s="622" t="s">
        <v>13</v>
      </c>
      <c r="C9" s="623"/>
      <c r="D9" s="623"/>
      <c r="E9" s="623"/>
      <c r="F9" s="624"/>
    </row>
    <row r="10" spans="2:6" ht="20.25" customHeight="1">
      <c r="B10" s="622" t="s">
        <v>18</v>
      </c>
      <c r="C10" s="623"/>
      <c r="D10" s="623"/>
      <c r="E10" s="623"/>
      <c r="F10" s="624"/>
    </row>
    <row r="11" spans="2:6" ht="20.25" customHeight="1">
      <c r="B11" s="622" t="s">
        <v>278</v>
      </c>
      <c r="C11" s="623"/>
      <c r="D11" s="623"/>
      <c r="E11" s="623"/>
      <c r="F11" s="624"/>
    </row>
    <row r="12" spans="2:6" ht="20.25" customHeight="1">
      <c r="B12" s="625" t="s">
        <v>273</v>
      </c>
      <c r="C12" s="623"/>
      <c r="D12" s="623"/>
      <c r="E12" s="623"/>
      <c r="F12" s="624"/>
    </row>
    <row r="13" spans="2:6" ht="20.25" customHeight="1" thickBot="1">
      <c r="B13" s="626" t="s">
        <v>23</v>
      </c>
      <c r="C13" s="627"/>
      <c r="D13" s="627"/>
      <c r="E13" s="627"/>
      <c r="F13" s="628"/>
    </row>
    <row r="14" spans="2:6" ht="264" customHeight="1" thickTop="1">
      <c r="B14" s="629" t="s">
        <v>274</v>
      </c>
      <c r="C14" s="630"/>
      <c r="D14" s="630"/>
      <c r="E14" s="630"/>
      <c r="F14" s="630"/>
    </row>
    <row r="15" ht="13.5">
      <c r="C15" t="s">
        <v>281</v>
      </c>
    </row>
  </sheetData>
  <sheetProtection/>
  <printOptions horizontalCentered="1" vertic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3"/>
  <headerFooter scaleWithDoc="0">
    <oddFooter>&amp;R&amp;G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6:E18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9.125" style="0" customWidth="1"/>
    <col min="2" max="2" width="5.875" style="0" customWidth="1"/>
    <col min="3" max="3" width="28.625" style="0" customWidth="1"/>
    <col min="4" max="4" width="40.75390625" style="0" customWidth="1"/>
    <col min="5" max="5" width="42.75390625" style="0" customWidth="1"/>
  </cols>
  <sheetData>
    <row r="6" spans="2:5" ht="20.25" customHeight="1">
      <c r="B6" s="30"/>
      <c r="C6" s="196"/>
      <c r="D6" s="282" t="s">
        <v>45</v>
      </c>
      <c r="E6" s="283" t="s">
        <v>46</v>
      </c>
    </row>
    <row r="7" spans="2:5" ht="118.5" customHeight="1">
      <c r="B7" s="197"/>
      <c r="C7" s="198"/>
      <c r="D7" s="224"/>
      <c r="E7" s="225"/>
    </row>
    <row r="8" spans="2:5" ht="127.5" customHeight="1">
      <c r="B8" s="284" t="s">
        <v>47</v>
      </c>
      <c r="C8" s="226"/>
      <c r="D8" s="184" t="s">
        <v>49</v>
      </c>
      <c r="E8" s="184" t="s">
        <v>50</v>
      </c>
    </row>
    <row r="9" spans="2:5" ht="136.5" customHeight="1">
      <c r="B9" s="285" t="s">
        <v>48</v>
      </c>
      <c r="C9" s="227"/>
      <c r="D9" s="184" t="s">
        <v>51</v>
      </c>
      <c r="E9" s="184" t="s">
        <v>52</v>
      </c>
    </row>
    <row r="10" spans="2:5" ht="50.25" customHeight="1">
      <c r="B10" s="182"/>
      <c r="C10" s="182"/>
      <c r="D10" s="89"/>
      <c r="E10" s="89"/>
    </row>
    <row r="11" spans="2:5" ht="50.25" customHeight="1">
      <c r="B11" s="182"/>
      <c r="C11" s="182"/>
      <c r="D11" s="90"/>
      <c r="E11" s="89"/>
    </row>
    <row r="12" spans="2:5" ht="70.5" customHeight="1">
      <c r="B12" s="736"/>
      <c r="C12" s="89"/>
      <c r="D12" s="91"/>
      <c r="E12" s="91"/>
    </row>
    <row r="13" spans="2:5" ht="93" customHeight="1">
      <c r="B13" s="736"/>
      <c r="C13" s="89"/>
      <c r="D13" s="92"/>
      <c r="E13" s="92"/>
    </row>
    <row r="14" spans="2:5" ht="19.5">
      <c r="B14" s="736"/>
      <c r="C14" s="89"/>
      <c r="D14" s="91"/>
      <c r="E14" s="91"/>
    </row>
    <row r="15" spans="2:5" ht="13.5">
      <c r="B15" s="736"/>
      <c r="C15" s="89"/>
      <c r="D15" s="92"/>
      <c r="E15" s="92"/>
    </row>
    <row r="16" spans="2:5" ht="18">
      <c r="B16" s="736"/>
      <c r="C16" s="89"/>
      <c r="D16" s="182"/>
      <c r="E16" s="90"/>
    </row>
    <row r="17" spans="2:5" ht="18">
      <c r="B17" s="736"/>
      <c r="C17" s="89"/>
      <c r="D17" s="182"/>
      <c r="E17" s="90"/>
    </row>
    <row r="18" spans="2:5" ht="18">
      <c r="B18" s="736"/>
      <c r="C18" s="89"/>
      <c r="D18" s="182"/>
      <c r="E18" s="90"/>
    </row>
  </sheetData>
  <sheetProtection/>
  <mergeCells count="2">
    <mergeCell ref="B12:B13"/>
    <mergeCell ref="B14:B1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3"/>
  <headerFooter scaleWithDoc="0">
    <oddFooter>&amp;R&amp;G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4:L25"/>
  <sheetViews>
    <sheetView zoomScale="90" zoomScaleNormal="90" zoomScalePageLayoutView="0" workbookViewId="0" topLeftCell="A1">
      <selection activeCell="B15" sqref="B15:L24"/>
    </sheetView>
  </sheetViews>
  <sheetFormatPr defaultColWidth="9.00390625" defaultRowHeight="13.5"/>
  <cols>
    <col min="2" max="12" width="12.125" style="0" customWidth="1"/>
  </cols>
  <sheetData>
    <row r="1" ht="20.25" customHeight="1"/>
    <row r="2" ht="17.25" customHeight="1"/>
    <row r="3" ht="8.25" customHeight="1"/>
    <row r="4" spans="2:12" ht="22.5" customHeight="1">
      <c r="B4" s="737" t="s">
        <v>279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</row>
    <row r="5" spans="2:12" ht="22.5" customHeight="1"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</row>
    <row r="6" spans="2:12" ht="22.5" customHeight="1"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</row>
    <row r="7" spans="2:12" ht="22.5" customHeight="1">
      <c r="B7" s="737"/>
      <c r="C7" s="737"/>
      <c r="D7" s="737"/>
      <c r="E7" s="737"/>
      <c r="F7" s="737"/>
      <c r="G7" s="737"/>
      <c r="H7" s="737"/>
      <c r="I7" s="737"/>
      <c r="J7" s="737"/>
      <c r="K7" s="737"/>
      <c r="L7" s="737"/>
    </row>
    <row r="8" spans="2:12" ht="22.5" customHeight="1"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</row>
    <row r="9" spans="2:12" ht="22.5" customHeight="1">
      <c r="B9" s="737"/>
      <c r="C9" s="737"/>
      <c r="D9" s="737"/>
      <c r="E9" s="737"/>
      <c r="F9" s="737"/>
      <c r="G9" s="737"/>
      <c r="H9" s="737"/>
      <c r="I9" s="737"/>
      <c r="J9" s="737"/>
      <c r="K9" s="737"/>
      <c r="L9" s="737"/>
    </row>
    <row r="10" spans="2:12" ht="22.5" customHeight="1"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</row>
    <row r="11" spans="2:12" ht="22.5" customHeight="1">
      <c r="B11" s="737"/>
      <c r="C11" s="737"/>
      <c r="D11" s="737"/>
      <c r="E11" s="737"/>
      <c r="F11" s="737"/>
      <c r="G11" s="737"/>
      <c r="H11" s="737"/>
      <c r="I11" s="737"/>
      <c r="J11" s="737"/>
      <c r="K11" s="737"/>
      <c r="L11" s="737"/>
    </row>
    <row r="12" spans="2:12" ht="22.5" customHeight="1"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</row>
    <row r="13" spans="2:12" ht="22.5" customHeight="1"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</row>
    <row r="14" ht="22.5" customHeight="1"/>
    <row r="15" spans="2:12" ht="22.5" customHeight="1">
      <c r="B15" s="737" t="s">
        <v>280</v>
      </c>
      <c r="C15" s="737"/>
      <c r="D15" s="737"/>
      <c r="E15" s="737"/>
      <c r="F15" s="737"/>
      <c r="G15" s="737"/>
      <c r="H15" s="737"/>
      <c r="I15" s="737"/>
      <c r="J15" s="737"/>
      <c r="K15" s="737"/>
      <c r="L15" s="737"/>
    </row>
    <row r="16" spans="2:12" ht="22.5" customHeight="1">
      <c r="B16" s="737"/>
      <c r="C16" s="737"/>
      <c r="D16" s="737"/>
      <c r="E16" s="737"/>
      <c r="F16" s="737"/>
      <c r="G16" s="737"/>
      <c r="H16" s="737"/>
      <c r="I16" s="737"/>
      <c r="J16" s="737"/>
      <c r="K16" s="737"/>
      <c r="L16" s="737"/>
    </row>
    <row r="17" spans="2:12" ht="22.5" customHeight="1">
      <c r="B17" s="737"/>
      <c r="C17" s="737"/>
      <c r="D17" s="737"/>
      <c r="E17" s="737"/>
      <c r="F17" s="737"/>
      <c r="G17" s="737"/>
      <c r="H17" s="737"/>
      <c r="I17" s="737"/>
      <c r="J17" s="737"/>
      <c r="K17" s="737"/>
      <c r="L17" s="737"/>
    </row>
    <row r="18" spans="2:12" ht="22.5" customHeight="1">
      <c r="B18" s="737"/>
      <c r="C18" s="737"/>
      <c r="D18" s="737"/>
      <c r="E18" s="737"/>
      <c r="F18" s="737"/>
      <c r="G18" s="737"/>
      <c r="H18" s="737"/>
      <c r="I18" s="737"/>
      <c r="J18" s="737"/>
      <c r="K18" s="737"/>
      <c r="L18" s="737"/>
    </row>
    <row r="19" spans="2:12" ht="22.5" customHeight="1">
      <c r="B19" s="737"/>
      <c r="C19" s="737"/>
      <c r="D19" s="737"/>
      <c r="E19" s="737"/>
      <c r="F19" s="737"/>
      <c r="G19" s="737"/>
      <c r="H19" s="737"/>
      <c r="I19" s="737"/>
      <c r="J19" s="737"/>
      <c r="K19" s="737"/>
      <c r="L19" s="737"/>
    </row>
    <row r="20" spans="2:12" ht="22.5" customHeight="1">
      <c r="B20" s="737"/>
      <c r="C20" s="737"/>
      <c r="D20" s="737"/>
      <c r="E20" s="737"/>
      <c r="F20" s="737"/>
      <c r="G20" s="737"/>
      <c r="H20" s="737"/>
      <c r="I20" s="737"/>
      <c r="J20" s="737"/>
      <c r="K20" s="737"/>
      <c r="L20" s="737"/>
    </row>
    <row r="21" spans="2:12" ht="22.5" customHeight="1">
      <c r="B21" s="737"/>
      <c r="C21" s="737"/>
      <c r="D21" s="737"/>
      <c r="E21" s="737"/>
      <c r="F21" s="737"/>
      <c r="G21" s="737"/>
      <c r="H21" s="737"/>
      <c r="I21" s="737"/>
      <c r="J21" s="737"/>
      <c r="K21" s="737"/>
      <c r="L21" s="737"/>
    </row>
    <row r="22" spans="2:12" ht="22.5" customHeight="1">
      <c r="B22" s="737"/>
      <c r="C22" s="737"/>
      <c r="D22" s="737"/>
      <c r="E22" s="737"/>
      <c r="F22" s="737"/>
      <c r="G22" s="737"/>
      <c r="H22" s="737"/>
      <c r="I22" s="737"/>
      <c r="J22" s="737"/>
      <c r="K22" s="737"/>
      <c r="L22" s="737"/>
    </row>
    <row r="23" spans="2:12" ht="22.5" customHeight="1"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</row>
    <row r="24" spans="2:12" ht="22.5" customHeight="1">
      <c r="B24" s="737"/>
      <c r="C24" s="737"/>
      <c r="D24" s="737"/>
      <c r="E24" s="737"/>
      <c r="F24" s="737"/>
      <c r="G24" s="737"/>
      <c r="H24" s="737"/>
      <c r="I24" s="737"/>
      <c r="J24" s="737"/>
      <c r="K24" s="737"/>
      <c r="L24" s="737"/>
    </row>
    <row r="25" ht="13.5">
      <c r="B25" t="s">
        <v>281</v>
      </c>
    </row>
  </sheetData>
  <sheetProtection/>
  <mergeCells count="2">
    <mergeCell ref="B4:L13"/>
    <mergeCell ref="B15:L24"/>
  </mergeCells>
  <printOptions horizontalCentered="1" vertic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3"/>
  <headerFooter scaleWithDoc="0"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経営改善計画書（詳細版）</dc:title>
  <dc:subject/>
  <dc:creator/>
  <cp:keywords/>
  <dc:description/>
  <cp:lastModifiedBy/>
  <cp:lastPrinted>2012-10-31T08:48:04Z</cp:lastPrinted>
  <dcterms:created xsi:type="dcterms:W3CDTF">2011-08-01T11:28:20Z</dcterms:created>
  <dcterms:modified xsi:type="dcterms:W3CDTF">2019-04-18T03:05:32Z</dcterms:modified>
  <cp:category/>
  <cp:version/>
  <cp:contentType/>
  <cp:contentStatus/>
</cp:coreProperties>
</file>