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乳牛動態表" sheetId="1" r:id="rId1"/>
    <sheet name="記入例" sheetId="2" r:id="rId2"/>
  </sheets>
  <externalReferences>
    <externalReference r:id="rId5"/>
  </externalReferences>
  <definedNames>
    <definedName name="no1">'[1]1'!$E$3:$AE$7</definedName>
    <definedName name="no10">'[1]10'!$E$3:$AE$7</definedName>
    <definedName name="no11">'[1]11'!$E$3:$AE$7</definedName>
    <definedName name="no12">'[1]12'!$E$3:$AE$7</definedName>
    <definedName name="no13">'[1]13'!$E$3:$AE$7</definedName>
    <definedName name="no14">'[1]14'!$E$3:$AE$7</definedName>
    <definedName name="no15">'[1]15'!$E$3:$AE$7</definedName>
    <definedName name="no16">'[1]16'!$E$3:$AE$7</definedName>
    <definedName name="no17">'[1]17'!$E$3:$AE$7</definedName>
    <definedName name="no18">'[1]18'!$E$3:$AE$7</definedName>
    <definedName name="no19">'[1]19'!$E$3:$AE$7</definedName>
    <definedName name="no2">'[1]2'!$E$3:$AE$7</definedName>
    <definedName name="no20">'[1]20'!$E$3:$AE$7</definedName>
    <definedName name="no3">'[1]3'!$E$3:$AE$7</definedName>
    <definedName name="no4">'[1]4'!$E$3:$AE$7</definedName>
    <definedName name="no5">'[1]5'!$E$3:$AE$7</definedName>
    <definedName name="no6">'[1]6'!$E$3:$AE$7</definedName>
    <definedName name="no7">'[1]7'!$E$3:$AE$7</definedName>
    <definedName name="no8">'[1]8'!$E$3:$AE$7</definedName>
    <definedName name="no9">'[1]9'!$E$3:$AE$7</definedName>
    <definedName name="あ１">#REF!</definedName>
  </definedNames>
  <calcPr fullCalcOnLoad="1"/>
</workbook>
</file>

<file path=xl/sharedStrings.xml><?xml version="1.0" encoding="utf-8"?>
<sst xmlns="http://schemas.openxmlformats.org/spreadsheetml/2006/main" count="164" uniqueCount="79">
  <si>
    <t>実績（H　/　　）</t>
  </si>
  <si>
    <t>１年目</t>
  </si>
  <si>
    <t>２年目</t>
  </si>
  <si>
    <t>３年目</t>
  </si>
  <si>
    <t>４年目</t>
  </si>
  <si>
    <t>目標（５年目）</t>
  </si>
  <si>
    <t>①期首飼養頭数</t>
  </si>
  <si>
    <t>期中</t>
  </si>
  <si>
    <t>②廃用・事故</t>
  </si>
  <si>
    <t>技　術　指　標</t>
  </si>
  <si>
    <t>分娩間隔</t>
  </si>
  <si>
    <t>（月）</t>
  </si>
  <si>
    <t>平均更新年数</t>
  </si>
  <si>
    <t>（年）</t>
  </si>
  <si>
    <t>平均産次</t>
  </si>
  <si>
    <t>（産）</t>
  </si>
  <si>
    <t>（ｋｇ）</t>
  </si>
  <si>
    <t>生乳生産量</t>
  </si>
  <si>
    <t>乳価</t>
  </si>
  <si>
    <t>（円）</t>
  </si>
  <si>
    <t>生乳売上</t>
  </si>
  <si>
    <t>（千円）</t>
  </si>
  <si>
    <t>廃用牛</t>
  </si>
  <si>
    <t>頭数</t>
  </si>
  <si>
    <t>（頭）</t>
  </si>
  <si>
    <t>個</t>
  </si>
  <si>
    <t>単価</t>
  </si>
  <si>
    <t>（千円）</t>
  </si>
  <si>
    <t>金額</t>
  </si>
  <si>
    <t>頭数×単価</t>
  </si>
  <si>
    <t>体</t>
  </si>
  <si>
    <t>初妊牛</t>
  </si>
  <si>
    <t>販</t>
  </si>
  <si>
    <t>売</t>
  </si>
  <si>
    <t>１頭当り乳量</t>
  </si>
  <si>
    <t>経　　産　　牛</t>
  </si>
  <si>
    <t>育　　成　　牛</t>
  </si>
  <si>
    <t>初　　生　　子　　牛</t>
  </si>
  <si>
    <t>♂</t>
  </si>
  <si>
    <t>♀</t>
  </si>
  <si>
    <t>⑤期末飼養頭数
（＝①-②+③+④）</t>
  </si>
  <si>
    <t>初生子牛</t>
  </si>
  <si>
    <t>e/⑥</t>
  </si>
  <si>
    <t>⑦期首飼養頭数</t>
  </si>
  <si>
    <t>⑫淘汰・へい死</t>
  </si>
  <si>
    <t>⑬期末飼養頭数
（＝⑦＋⑧＋⑨-⑩-⑪-⑫）</t>
  </si>
  <si>
    <t>⑮出生</t>
  </si>
  <si>
    <t>⑯保留</t>
  </si>
  <si>
    <t>⑰廃用・事故</t>
  </si>
  <si>
    <t>ａ</t>
  </si>
  <si>
    <t>b</t>
  </si>
  <si>
    <t>c</t>
  </si>
  <si>
    <t>（ｋｇ）</t>
  </si>
  <si>
    <t>d</t>
  </si>
  <si>
    <t>e/⑥</t>
  </si>
  <si>
    <t>e</t>
  </si>
  <si>
    <t>f</t>
  </si>
  <si>
    <t>g</t>
  </si>
  <si>
    <t>③育成牛から繰入</t>
  </si>
  <si>
    <t>⑪経産牛へ繰入</t>
  </si>
  <si>
    <t>⑨外部から購入</t>
  </si>
  <si>
    <t>⑩外部へ販売</t>
  </si>
  <si>
    <t>⑧子牛から繰入</t>
  </si>
  <si>
    <t>④外部から導入</t>
  </si>
  <si>
    <t>⑥期中の平均飼養頭数</t>
  </si>
  <si>
    <t>⑭期中の平均飼養頭数
　（＝（⑦+⑬）/2）</t>
  </si>
  <si>
    <t>⑱外部へ販売</t>
  </si>
  <si>
    <t>♂　オス</t>
  </si>
  <si>
    <t>♀　メス</t>
  </si>
  <si>
    <t>ａ</t>
  </si>
  <si>
    <t>b</t>
  </si>
  <si>
    <t>c</t>
  </si>
  <si>
    <t>（ｋｇ）</t>
  </si>
  <si>
    <t>d</t>
  </si>
  <si>
    <t>（ｋｇ）</t>
  </si>
  <si>
    <t>e</t>
  </si>
  <si>
    <t>f</t>
  </si>
  <si>
    <t>g</t>
  </si>
  <si>
    <r>
      <t>実績（</t>
    </r>
    <r>
      <rPr>
        <sz val="11"/>
        <color indexed="18"/>
        <rFont val="ＭＳ Ｐゴシック"/>
        <family val="3"/>
      </rPr>
      <t>H</t>
    </r>
    <r>
      <rPr>
        <sz val="11"/>
        <color indexed="18"/>
        <rFont val="HG創英角ﾎﾟｯﾌﾟ体"/>
        <family val="3"/>
      </rPr>
      <t>19</t>
    </r>
    <r>
      <rPr>
        <sz val="11"/>
        <rFont val="ＭＳ Ｐゴシック"/>
        <family val="3"/>
      </rPr>
      <t>/</t>
    </r>
    <r>
      <rPr>
        <sz val="11"/>
        <color indexed="18"/>
        <rFont val="HG創英角ﾎﾟｯﾌﾟ体"/>
        <family val="3"/>
      </rPr>
      <t>12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</si>
</sst>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kg&quot;\ ;[Red]\-#,##0&quot;kg&quot;"/>
    <numFmt numFmtId="178" formatCode="#,##0&quot;頭&quot;\ ;[Red]\-#,##0&quot;頭&quot;"/>
    <numFmt numFmtId="179" formatCode="#,##0.0&quot;回&quot;\ ;[Red]\-#,##0.0&quot;回&quot;"/>
    <numFmt numFmtId="180" formatCode="#,##0&quot;日&quot;\ ;[Red]\-#,##0&quot;日&quot;"/>
    <numFmt numFmtId="181" formatCode="#,##0&quot;㎡&quot;\ ;[Red]\-#,##0&quot;㎡&quot;"/>
    <numFmt numFmtId="182" formatCode="#,##0.00&quot;㎡&quot;\ ;[Red]\-#,##0.00&quot;㎡&quot;"/>
    <numFmt numFmtId="183" formatCode="#,##0.0&quot;頭&quot;"/>
    <numFmt numFmtId="184" formatCode="0.000%"/>
    <numFmt numFmtId="185" formatCode="0.0000000_ "/>
    <numFmt numFmtId="186" formatCode="#,##0_ "/>
    <numFmt numFmtId="187" formatCode="#,##0.0_ "/>
  </numFmts>
  <fonts count="1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18"/>
      <name val="ＭＳ Ｐゴシック"/>
      <family val="3"/>
    </font>
    <font>
      <sz val="11"/>
      <color indexed="18"/>
      <name val="HG創英角ﾎﾟｯﾌﾟ体"/>
      <family val="3"/>
    </font>
    <font>
      <sz val="11"/>
      <color indexed="18"/>
      <name val="ＭＳ Ｐゴシック"/>
      <family val="3"/>
    </font>
    <font>
      <sz val="14"/>
      <color indexed="18"/>
      <name val="HG創英角ﾎﾟｯﾌﾟ体"/>
      <family val="3"/>
    </font>
    <font>
      <sz val="14"/>
      <name val="ＭＳ Ｐゴシック"/>
      <family val="3"/>
    </font>
    <font>
      <sz val="16"/>
      <color indexed="18"/>
      <name val="HG創英角ﾎﾟｯﾌﾟ体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21">
      <alignment vertical="center"/>
      <protection/>
    </xf>
    <xf numFmtId="186" fontId="0" fillId="0" borderId="0" xfId="0" applyNumberFormat="1" applyAlignment="1">
      <alignment vertical="center" wrapText="1"/>
    </xf>
    <xf numFmtId="186" fontId="5" fillId="0" borderId="0" xfId="0" applyNumberFormat="1" applyFont="1" applyAlignment="1">
      <alignment vertical="center" wrapText="1"/>
    </xf>
    <xf numFmtId="186" fontId="0" fillId="0" borderId="1" xfId="0" applyNumberFormat="1" applyBorder="1" applyAlignment="1">
      <alignment vertical="center" wrapText="1"/>
    </xf>
    <xf numFmtId="186" fontId="0" fillId="0" borderId="2" xfId="0" applyNumberFormat="1" applyBorder="1" applyAlignment="1">
      <alignment horizontal="center" vertical="center" wrapText="1"/>
    </xf>
    <xf numFmtId="186" fontId="0" fillId="0" borderId="3" xfId="0" applyNumberFormat="1" applyFill="1" applyBorder="1" applyAlignment="1">
      <alignment vertical="center" wrapText="1"/>
    </xf>
    <xf numFmtId="186" fontId="0" fillId="0" borderId="4" xfId="0" applyNumberFormat="1" applyBorder="1" applyAlignment="1">
      <alignment vertical="center" wrapText="1"/>
    </xf>
    <xf numFmtId="186" fontId="0" fillId="0" borderId="5" xfId="0" applyNumberFormat="1" applyBorder="1" applyAlignment="1">
      <alignment horizontal="center" vertical="center" wrapText="1"/>
    </xf>
    <xf numFmtId="186" fontId="0" fillId="0" borderId="6" xfId="0" applyNumberFormat="1" applyFill="1" applyBorder="1" applyAlignment="1">
      <alignment vertical="center" wrapText="1"/>
    </xf>
    <xf numFmtId="186" fontId="0" fillId="0" borderId="7" xfId="0" applyNumberFormat="1" applyBorder="1" applyAlignment="1">
      <alignment vertical="center" wrapText="1"/>
    </xf>
    <xf numFmtId="186" fontId="0" fillId="0" borderId="8" xfId="0" applyNumberFormat="1" applyBorder="1" applyAlignment="1">
      <alignment horizontal="center" vertical="center" wrapText="1"/>
    </xf>
    <xf numFmtId="186" fontId="0" fillId="2" borderId="9" xfId="0" applyNumberFormat="1" applyFill="1" applyBorder="1" applyAlignment="1">
      <alignment vertical="center" wrapText="1"/>
    </xf>
    <xf numFmtId="186" fontId="0" fillId="2" borderId="10" xfId="0" applyNumberFormat="1" applyFill="1" applyBorder="1" applyAlignment="1">
      <alignment vertical="center" wrapText="1"/>
    </xf>
    <xf numFmtId="186" fontId="0" fillId="0" borderId="11" xfId="0" applyNumberFormat="1" applyBorder="1" applyAlignment="1">
      <alignment vertical="center" wrapText="1"/>
    </xf>
    <xf numFmtId="186" fontId="0" fillId="0" borderId="9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186" fontId="0" fillId="2" borderId="6" xfId="0" applyNumberFormat="1" applyFill="1" applyBorder="1" applyAlignment="1">
      <alignment vertical="center" wrapText="1"/>
    </xf>
    <xf numFmtId="186" fontId="0" fillId="0" borderId="9" xfId="0" applyNumberFormat="1" applyFill="1" applyBorder="1" applyAlignment="1">
      <alignment vertical="center" wrapText="1"/>
    </xf>
    <xf numFmtId="186" fontId="0" fillId="2" borderId="12" xfId="0" applyNumberFormat="1" applyFill="1" applyBorder="1" applyAlignment="1">
      <alignment vertical="center" wrapText="1"/>
    </xf>
    <xf numFmtId="186" fontId="0" fillId="2" borderId="13" xfId="0" applyNumberFormat="1" applyFill="1" applyBorder="1" applyAlignment="1">
      <alignment vertical="center" wrapText="1"/>
    </xf>
    <xf numFmtId="186" fontId="0" fillId="0" borderId="14" xfId="0" applyNumberFormat="1" applyBorder="1" applyAlignment="1">
      <alignment vertical="center" wrapText="1"/>
    </xf>
    <xf numFmtId="187" fontId="5" fillId="0" borderId="0" xfId="0" applyNumberFormat="1" applyFont="1" applyFill="1" applyAlignment="1">
      <alignment vertical="center" wrapText="1"/>
    </xf>
    <xf numFmtId="186" fontId="0" fillId="0" borderId="15" xfId="0" applyNumberFormat="1" applyBorder="1" applyAlignment="1">
      <alignment vertical="center" wrapText="1"/>
    </xf>
    <xf numFmtId="186" fontId="0" fillId="0" borderId="9" xfId="0" applyNumberFormat="1" applyFill="1" applyBorder="1" applyAlignment="1">
      <alignment horizontal="center" vertical="center" wrapText="1"/>
    </xf>
    <xf numFmtId="186" fontId="0" fillId="0" borderId="5" xfId="0" applyNumberFormat="1" applyFill="1" applyBorder="1" applyAlignment="1">
      <alignment horizontal="center" vertical="center" wrapText="1"/>
    </xf>
    <xf numFmtId="187" fontId="0" fillId="0" borderId="6" xfId="0" applyNumberFormat="1" applyFill="1" applyBorder="1" applyAlignment="1">
      <alignment vertical="center" wrapText="1"/>
    </xf>
    <xf numFmtId="187" fontId="0" fillId="0" borderId="9" xfId="0" applyNumberFormat="1" applyBorder="1" applyAlignment="1">
      <alignment vertical="center" wrapText="1"/>
    </xf>
    <xf numFmtId="187" fontId="0" fillId="0" borderId="10" xfId="0" applyNumberFormat="1" applyBorder="1" applyAlignment="1">
      <alignment vertical="center" wrapText="1"/>
    </xf>
    <xf numFmtId="186" fontId="0" fillId="0" borderId="5" xfId="0" applyNumberFormat="1" applyBorder="1" applyAlignment="1">
      <alignment horizontal="center" vertical="center" wrapText="1" shrinkToFit="1"/>
    </xf>
    <xf numFmtId="186" fontId="0" fillId="0" borderId="16" xfId="0" applyNumberFormat="1" applyBorder="1" applyAlignment="1">
      <alignment horizontal="center" vertical="center" wrapText="1"/>
    </xf>
    <xf numFmtId="186" fontId="0" fillId="0" borderId="17" xfId="0" applyNumberFormat="1" applyBorder="1" applyAlignment="1">
      <alignment vertical="center" wrapText="1"/>
    </xf>
    <xf numFmtId="186" fontId="0" fillId="0" borderId="18" xfId="0" applyNumberFormat="1" applyBorder="1" applyAlignment="1">
      <alignment vertical="center" wrapText="1"/>
    </xf>
    <xf numFmtId="187" fontId="5" fillId="0" borderId="0" xfId="0" applyNumberFormat="1" applyFont="1" applyAlignment="1">
      <alignment vertical="center" wrapText="1"/>
    </xf>
    <xf numFmtId="186" fontId="0" fillId="0" borderId="9" xfId="0" applyNumberFormat="1" applyBorder="1" applyAlignment="1">
      <alignment horizontal="center" vertical="center" wrapText="1"/>
    </xf>
    <xf numFmtId="186" fontId="0" fillId="0" borderId="19" xfId="0" applyNumberFormat="1" applyBorder="1" applyAlignment="1">
      <alignment horizontal="center" vertical="center" wrapText="1" shrinkToFit="1"/>
    </xf>
    <xf numFmtId="186" fontId="0" fillId="2" borderId="20" xfId="0" applyNumberFormat="1" applyFill="1" applyBorder="1" applyAlignment="1">
      <alignment vertical="center" wrapText="1"/>
    </xf>
    <xf numFmtId="186" fontId="0" fillId="2" borderId="17" xfId="0" applyNumberFormat="1" applyFill="1" applyBorder="1" applyAlignment="1">
      <alignment vertical="center" wrapText="1"/>
    </xf>
    <xf numFmtId="186" fontId="0" fillId="0" borderId="21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 shrinkToFit="1"/>
    </xf>
    <xf numFmtId="186" fontId="0" fillId="0" borderId="23" xfId="0" applyNumberFormat="1" applyFill="1" applyBorder="1" applyAlignment="1">
      <alignment vertical="center" wrapText="1"/>
    </xf>
    <xf numFmtId="186" fontId="0" fillId="0" borderId="24" xfId="0" applyNumberFormat="1" applyFill="1" applyBorder="1" applyAlignment="1">
      <alignment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0" fillId="0" borderId="25" xfId="0" applyNumberFormat="1" applyBorder="1" applyAlignment="1">
      <alignment vertical="center" wrapText="1"/>
    </xf>
    <xf numFmtId="186" fontId="0" fillId="0" borderId="2" xfId="0" applyNumberFormat="1" applyBorder="1" applyAlignment="1">
      <alignment horizontal="center" vertical="center" wrapText="1" shrinkToFit="1"/>
    </xf>
    <xf numFmtId="186" fontId="0" fillId="2" borderId="26" xfId="0" applyNumberFormat="1" applyFill="1" applyBorder="1" applyAlignment="1">
      <alignment vertical="center" wrapText="1"/>
    </xf>
    <xf numFmtId="186" fontId="0" fillId="2" borderId="27" xfId="0" applyNumberFormat="1" applyFill="1" applyBorder="1" applyAlignment="1">
      <alignment vertical="center" wrapText="1"/>
    </xf>
    <xf numFmtId="186" fontId="0" fillId="2" borderId="8" xfId="0" applyNumberFormat="1" applyFill="1" applyBorder="1" applyAlignment="1">
      <alignment vertical="center" wrapText="1"/>
    </xf>
    <xf numFmtId="186" fontId="0" fillId="0" borderId="25" xfId="0" applyNumberFormat="1" applyFill="1" applyBorder="1" applyAlignment="1">
      <alignment vertical="center" wrapText="1"/>
    </xf>
    <xf numFmtId="186" fontId="0" fillId="0" borderId="13" xfId="0" applyNumberFormat="1" applyBorder="1" applyAlignment="1">
      <alignment horizontal="center" vertical="center" wrapText="1"/>
    </xf>
    <xf numFmtId="186" fontId="0" fillId="2" borderId="28" xfId="0" applyNumberFormat="1" applyFill="1" applyBorder="1" applyAlignment="1">
      <alignment vertical="center" wrapText="1"/>
    </xf>
    <xf numFmtId="186" fontId="0" fillId="0" borderId="24" xfId="0" applyNumberFormat="1" applyFill="1" applyBorder="1" applyAlignment="1">
      <alignment horizontal="center" vertical="center" wrapText="1"/>
    </xf>
    <xf numFmtId="186" fontId="0" fillId="0" borderId="22" xfId="0" applyNumberFormat="1" applyFill="1" applyBorder="1" applyAlignment="1">
      <alignment horizontal="center" vertical="center" wrapText="1"/>
    </xf>
    <xf numFmtId="187" fontId="0" fillId="0" borderId="3" xfId="0" applyNumberFormat="1" applyFill="1" applyBorder="1" applyAlignment="1">
      <alignment vertical="center" wrapText="1"/>
    </xf>
    <xf numFmtId="187" fontId="0" fillId="0" borderId="24" xfId="0" applyNumberFormat="1" applyBorder="1" applyAlignment="1">
      <alignment vertical="center" wrapText="1"/>
    </xf>
    <xf numFmtId="187" fontId="0" fillId="0" borderId="21" xfId="0" applyNumberFormat="1" applyBorder="1" applyAlignment="1">
      <alignment vertical="center" wrapText="1"/>
    </xf>
    <xf numFmtId="0" fontId="0" fillId="3" borderId="29" xfId="21" applyFill="1" applyBorder="1" applyAlignment="1">
      <alignment horizontal="center" vertical="center"/>
      <protection/>
    </xf>
    <xf numFmtId="0" fontId="7" fillId="0" borderId="30" xfId="21" applyFont="1" applyBorder="1" applyAlignment="1">
      <alignment horizontal="left" vertical="center"/>
      <protection/>
    </xf>
    <xf numFmtId="0" fontId="7" fillId="0" borderId="31" xfId="21" applyFont="1" applyBorder="1" applyAlignment="1">
      <alignment horizontal="left" vertical="center"/>
      <protection/>
    </xf>
    <xf numFmtId="186" fontId="8" fillId="4" borderId="32" xfId="0" applyNumberFormat="1" applyFont="1" applyFill="1" applyBorder="1" applyAlignment="1">
      <alignment horizontal="center" vertical="center" wrapText="1"/>
    </xf>
    <xf numFmtId="186" fontId="8" fillId="4" borderId="33" xfId="0" applyNumberFormat="1" applyFont="1" applyFill="1" applyBorder="1" applyAlignment="1">
      <alignment horizontal="center" vertical="center" wrapText="1"/>
    </xf>
    <xf numFmtId="186" fontId="8" fillId="4" borderId="28" xfId="0" applyNumberFormat="1" applyFont="1" applyFill="1" applyBorder="1" applyAlignment="1">
      <alignment vertical="center" wrapText="1"/>
    </xf>
    <xf numFmtId="187" fontId="0" fillId="0" borderId="34" xfId="0" applyNumberFormat="1" applyBorder="1" applyAlignment="1">
      <alignment vertical="center" wrapText="1"/>
    </xf>
    <xf numFmtId="187" fontId="0" fillId="0" borderId="7" xfId="0" applyNumberFormat="1" applyBorder="1" applyAlignment="1">
      <alignment vertical="center" wrapText="1"/>
    </xf>
    <xf numFmtId="187" fontId="0" fillId="0" borderId="11" xfId="0" applyNumberFormat="1" applyBorder="1" applyAlignment="1">
      <alignment vertical="center" wrapText="1"/>
    </xf>
    <xf numFmtId="186" fontId="0" fillId="2" borderId="1" xfId="0" applyNumberFormat="1" applyFill="1" applyBorder="1" applyAlignment="1">
      <alignment vertical="center" wrapText="1"/>
    </xf>
    <xf numFmtId="186" fontId="0" fillId="0" borderId="4" xfId="0" applyNumberFormat="1" applyFill="1" applyBorder="1" applyAlignment="1">
      <alignment vertical="center" wrapText="1"/>
    </xf>
    <xf numFmtId="186" fontId="0" fillId="2" borderId="35" xfId="0" applyNumberFormat="1" applyFill="1" applyBorder="1" applyAlignment="1">
      <alignment vertical="center" wrapText="1"/>
    </xf>
    <xf numFmtId="186" fontId="0" fillId="0" borderId="11" xfId="0" applyNumberFormat="1" applyFill="1" applyBorder="1" applyAlignment="1">
      <alignment vertical="center" wrapText="1"/>
    </xf>
    <xf numFmtId="186" fontId="0" fillId="2" borderId="36" xfId="0" applyNumberFormat="1" applyFill="1" applyBorder="1" applyAlignment="1">
      <alignment vertical="center" wrapText="1"/>
    </xf>
    <xf numFmtId="186" fontId="0" fillId="2" borderId="7" xfId="0" applyNumberFormat="1" applyFill="1" applyBorder="1" applyAlignment="1">
      <alignment vertical="center" wrapText="1"/>
    </xf>
    <xf numFmtId="0" fontId="7" fillId="0" borderId="37" xfId="21" applyFont="1" applyBorder="1" applyAlignment="1">
      <alignment vertical="center" wrapText="1"/>
      <protection/>
    </xf>
    <xf numFmtId="38" fontId="7" fillId="2" borderId="3" xfId="21" applyNumberFormat="1" applyFont="1" applyFill="1" applyBorder="1">
      <alignment vertical="center"/>
      <protection/>
    </xf>
    <xf numFmtId="0" fontId="7" fillId="0" borderId="6" xfId="21" applyFont="1" applyBorder="1">
      <alignment vertical="center"/>
      <protection/>
    </xf>
    <xf numFmtId="0" fontId="7" fillId="2" borderId="6" xfId="21" applyFont="1" applyFill="1" applyBorder="1">
      <alignment vertical="center"/>
      <protection/>
    </xf>
    <xf numFmtId="38" fontId="7" fillId="2" borderId="6" xfId="17" applyFont="1" applyFill="1" applyBorder="1" applyAlignment="1">
      <alignment vertical="center"/>
    </xf>
    <xf numFmtId="38" fontId="7" fillId="2" borderId="38" xfId="21" applyNumberFormat="1" applyFont="1" applyFill="1" applyBorder="1">
      <alignment vertical="center"/>
      <protection/>
    </xf>
    <xf numFmtId="0" fontId="7" fillId="0" borderId="3" xfId="21" applyFont="1" applyBorder="1">
      <alignment vertical="center"/>
      <protection/>
    </xf>
    <xf numFmtId="0" fontId="7" fillId="2" borderId="3" xfId="21" applyFont="1" applyFill="1" applyBorder="1">
      <alignment vertical="center"/>
      <protection/>
    </xf>
    <xf numFmtId="0" fontId="7" fillId="2" borderId="38" xfId="21" applyFont="1" applyFill="1" applyBorder="1">
      <alignment vertical="center"/>
      <protection/>
    </xf>
    <xf numFmtId="0" fontId="7" fillId="0" borderId="39" xfId="21" applyFont="1" applyBorder="1">
      <alignment vertical="center"/>
      <protection/>
    </xf>
    <xf numFmtId="0" fontId="7" fillId="0" borderId="26" xfId="21" applyFont="1" applyBorder="1">
      <alignment vertical="center"/>
      <protection/>
    </xf>
    <xf numFmtId="0" fontId="7" fillId="0" borderId="12" xfId="21" applyFont="1" applyBorder="1">
      <alignment vertical="center"/>
      <protection/>
    </xf>
    <xf numFmtId="0" fontId="7" fillId="0" borderId="38" xfId="21" applyFont="1" applyBorder="1">
      <alignment vertical="center"/>
      <protection/>
    </xf>
    <xf numFmtId="0" fontId="7" fillId="2" borderId="37" xfId="21" applyFont="1" applyFill="1" applyBorder="1">
      <alignment vertical="center"/>
      <protection/>
    </xf>
    <xf numFmtId="0" fontId="0" fillId="3" borderId="29" xfId="21" applyFont="1" applyFill="1" applyBorder="1" applyAlignment="1">
      <alignment horizontal="center" vertical="center"/>
      <protection/>
    </xf>
    <xf numFmtId="0" fontId="14" fillId="0" borderId="37" xfId="21" applyFont="1" applyBorder="1" applyAlignment="1">
      <alignment vertical="center" wrapText="1"/>
      <protection/>
    </xf>
    <xf numFmtId="38" fontId="15" fillId="2" borderId="3" xfId="21" applyNumberFormat="1" applyFont="1" applyFill="1" applyBorder="1">
      <alignment vertical="center"/>
      <protection/>
    </xf>
    <xf numFmtId="0" fontId="14" fillId="0" borderId="6" xfId="21" applyFont="1" applyBorder="1">
      <alignment vertical="center"/>
      <protection/>
    </xf>
    <xf numFmtId="0" fontId="15" fillId="2" borderId="6" xfId="21" applyFont="1" applyFill="1" applyBorder="1">
      <alignment vertical="center"/>
      <protection/>
    </xf>
    <xf numFmtId="38" fontId="15" fillId="2" borderId="6" xfId="17" applyFont="1" applyFill="1" applyBorder="1" applyAlignment="1">
      <alignment vertical="center"/>
    </xf>
    <xf numFmtId="38" fontId="15" fillId="2" borderId="38" xfId="21" applyNumberFormat="1" applyFont="1" applyFill="1" applyBorder="1">
      <alignment vertical="center"/>
      <protection/>
    </xf>
    <xf numFmtId="0" fontId="15" fillId="2" borderId="3" xfId="21" applyFont="1" applyFill="1" applyBorder="1">
      <alignment vertical="center"/>
      <protection/>
    </xf>
    <xf numFmtId="0" fontId="15" fillId="2" borderId="38" xfId="21" applyFont="1" applyFill="1" applyBorder="1">
      <alignment vertical="center"/>
      <protection/>
    </xf>
    <xf numFmtId="0" fontId="15" fillId="2" borderId="37" xfId="21" applyFont="1" applyFill="1" applyBorder="1">
      <alignment vertical="center"/>
      <protection/>
    </xf>
    <xf numFmtId="0" fontId="14" fillId="0" borderId="3" xfId="21" applyFont="1" applyBorder="1">
      <alignment vertical="center"/>
      <protection/>
    </xf>
    <xf numFmtId="0" fontId="14" fillId="0" borderId="39" xfId="21" applyFont="1" applyBorder="1">
      <alignment vertical="center"/>
      <protection/>
    </xf>
    <xf numFmtId="0" fontId="14" fillId="0" borderId="26" xfId="21" applyFont="1" applyBorder="1">
      <alignment vertical="center"/>
      <protection/>
    </xf>
    <xf numFmtId="0" fontId="14" fillId="0" borderId="12" xfId="21" applyFont="1" applyBorder="1">
      <alignment vertical="center"/>
      <protection/>
    </xf>
    <xf numFmtId="0" fontId="14" fillId="0" borderId="38" xfId="21" applyFont="1" applyBorder="1">
      <alignment vertical="center"/>
      <protection/>
    </xf>
    <xf numFmtId="187" fontId="12" fillId="0" borderId="3" xfId="0" applyNumberFormat="1" applyFont="1" applyFill="1" applyBorder="1" applyAlignment="1">
      <alignment vertical="center"/>
    </xf>
    <xf numFmtId="187" fontId="12" fillId="0" borderId="24" xfId="0" applyNumberFormat="1" applyFont="1" applyBorder="1" applyAlignment="1">
      <alignment vertical="center"/>
    </xf>
    <xf numFmtId="187" fontId="12" fillId="0" borderId="21" xfId="0" applyNumberFormat="1" applyFont="1" applyBorder="1" applyAlignment="1">
      <alignment vertical="center"/>
    </xf>
    <xf numFmtId="187" fontId="12" fillId="0" borderId="34" xfId="0" applyNumberFormat="1" applyFont="1" applyBorder="1" applyAlignment="1">
      <alignment vertical="center"/>
    </xf>
    <xf numFmtId="187" fontId="12" fillId="0" borderId="6" xfId="0" applyNumberFormat="1" applyFont="1" applyFill="1" applyBorder="1" applyAlignment="1">
      <alignment vertical="center"/>
    </xf>
    <xf numFmtId="187" fontId="12" fillId="0" borderId="9" xfId="0" applyNumberFormat="1" applyFont="1" applyBorder="1" applyAlignment="1">
      <alignment vertical="center"/>
    </xf>
    <xf numFmtId="187" fontId="12" fillId="0" borderId="10" xfId="0" applyNumberFormat="1" applyFont="1" applyBorder="1" applyAlignment="1">
      <alignment vertical="center"/>
    </xf>
    <xf numFmtId="187" fontId="12" fillId="0" borderId="7" xfId="0" applyNumberFormat="1" applyFont="1" applyBorder="1" applyAlignment="1">
      <alignment vertical="center"/>
    </xf>
    <xf numFmtId="186" fontId="12" fillId="0" borderId="6" xfId="0" applyNumberFormat="1" applyFont="1" applyFill="1" applyBorder="1" applyAlignment="1">
      <alignment vertical="center"/>
    </xf>
    <xf numFmtId="186" fontId="12" fillId="0" borderId="17" xfId="0" applyNumberFormat="1" applyFont="1" applyBorder="1" applyAlignment="1">
      <alignment vertical="center"/>
    </xf>
    <xf numFmtId="186" fontId="12" fillId="0" borderId="10" xfId="0" applyNumberFormat="1" applyFont="1" applyBorder="1" applyAlignment="1">
      <alignment vertical="center"/>
    </xf>
    <xf numFmtId="186" fontId="12" fillId="0" borderId="9" xfId="0" applyNumberFormat="1" applyFont="1" applyBorder="1" applyAlignment="1">
      <alignment vertical="center"/>
    </xf>
    <xf numFmtId="186" fontId="12" fillId="0" borderId="11" xfId="0" applyNumberFormat="1" applyFont="1" applyBorder="1" applyAlignment="1">
      <alignment vertical="center"/>
    </xf>
    <xf numFmtId="187" fontId="12" fillId="0" borderId="11" xfId="0" applyNumberFormat="1" applyFont="1" applyBorder="1" applyAlignment="1">
      <alignment vertical="center"/>
    </xf>
    <xf numFmtId="186" fontId="13" fillId="2" borderId="12" xfId="0" applyNumberFormat="1" applyFont="1" applyFill="1" applyBorder="1" applyAlignment="1">
      <alignment vertical="center" wrapText="1"/>
    </xf>
    <xf numFmtId="186" fontId="13" fillId="2" borderId="40" xfId="0" applyNumberFormat="1" applyFont="1" applyFill="1" applyBorder="1" applyAlignment="1">
      <alignment vertical="center" wrapText="1"/>
    </xf>
    <xf numFmtId="186" fontId="13" fillId="2" borderId="14" xfId="0" applyNumberFormat="1" applyFont="1" applyFill="1" applyBorder="1" applyAlignment="1">
      <alignment vertical="center" wrapText="1"/>
    </xf>
    <xf numFmtId="186" fontId="12" fillId="0" borderId="3" xfId="0" applyNumberFormat="1" applyFont="1" applyFill="1" applyBorder="1" applyAlignment="1">
      <alignment vertical="center"/>
    </xf>
    <xf numFmtId="186" fontId="12" fillId="0" borderId="23" xfId="0" applyNumberFormat="1" applyFont="1" applyFill="1" applyBorder="1" applyAlignment="1">
      <alignment vertical="center"/>
    </xf>
    <xf numFmtId="186" fontId="12" fillId="0" borderId="24" xfId="0" applyNumberFormat="1" applyFont="1" applyFill="1" applyBorder="1" applyAlignment="1">
      <alignment vertical="center"/>
    </xf>
    <xf numFmtId="186" fontId="12" fillId="0" borderId="25" xfId="0" applyNumberFormat="1" applyFont="1" applyBorder="1" applyAlignment="1">
      <alignment vertical="center"/>
    </xf>
    <xf numFmtId="186" fontId="13" fillId="2" borderId="26" xfId="0" applyNumberFormat="1" applyFont="1" applyFill="1" applyBorder="1" applyAlignment="1">
      <alignment vertical="center"/>
    </xf>
    <xf numFmtId="186" fontId="13" fillId="2" borderId="27" xfId="0" applyNumberFormat="1" applyFont="1" applyFill="1" applyBorder="1" applyAlignment="1">
      <alignment vertical="center"/>
    </xf>
    <xf numFmtId="186" fontId="13" fillId="2" borderId="8" xfId="0" applyNumberFormat="1" applyFont="1" applyFill="1" applyBorder="1" applyAlignment="1">
      <alignment vertical="center"/>
    </xf>
    <xf numFmtId="186" fontId="12" fillId="0" borderId="25" xfId="0" applyNumberFormat="1" applyFont="1" applyFill="1" applyBorder="1" applyAlignment="1">
      <alignment vertical="center"/>
    </xf>
    <xf numFmtId="186" fontId="12" fillId="0" borderId="9" xfId="0" applyNumberFormat="1" applyFont="1" applyFill="1" applyBorder="1" applyAlignment="1">
      <alignment vertical="center"/>
    </xf>
    <xf numFmtId="186" fontId="13" fillId="2" borderId="28" xfId="0" applyNumberFormat="1" applyFont="1" applyFill="1" applyBorder="1" applyAlignment="1">
      <alignment vertical="center" wrapText="1"/>
    </xf>
    <xf numFmtId="186" fontId="13" fillId="2" borderId="13" xfId="0" applyNumberFormat="1" applyFont="1" applyFill="1" applyBorder="1" applyAlignment="1">
      <alignment vertical="center" wrapText="1"/>
    </xf>
    <xf numFmtId="186" fontId="13" fillId="2" borderId="36" xfId="0" applyNumberFormat="1" applyFont="1" applyFill="1" applyBorder="1" applyAlignment="1">
      <alignment vertical="center" wrapText="1"/>
    </xf>
    <xf numFmtId="186" fontId="12" fillId="0" borderId="6" xfId="0" applyNumberFormat="1" applyFont="1" applyFill="1" applyBorder="1" applyAlignment="1">
      <alignment vertical="center" wrapText="1"/>
    </xf>
    <xf numFmtId="186" fontId="12" fillId="0" borderId="9" xfId="0" applyNumberFormat="1" applyFont="1" applyFill="1" applyBorder="1" applyAlignment="1">
      <alignment vertical="center" wrapText="1"/>
    </xf>
    <xf numFmtId="186" fontId="12" fillId="0" borderId="10" xfId="0" applyNumberFormat="1" applyFont="1" applyFill="1" applyBorder="1" applyAlignment="1">
      <alignment vertical="center" wrapText="1"/>
    </xf>
    <xf numFmtId="186" fontId="12" fillId="0" borderId="7" xfId="0" applyNumberFormat="1" applyFont="1" applyFill="1" applyBorder="1" applyAlignment="1">
      <alignment vertical="center" wrapText="1"/>
    </xf>
    <xf numFmtId="186" fontId="12" fillId="0" borderId="4" xfId="0" applyNumberFormat="1" applyFont="1" applyFill="1" applyBorder="1" applyAlignment="1">
      <alignment vertical="center"/>
    </xf>
    <xf numFmtId="186" fontId="12" fillId="0" borderId="7" xfId="0" applyNumberFormat="1" applyFont="1" applyBorder="1" applyAlignment="1">
      <alignment vertical="center"/>
    </xf>
    <xf numFmtId="186" fontId="13" fillId="2" borderId="35" xfId="0" applyNumberFormat="1" applyFont="1" applyFill="1" applyBorder="1" applyAlignment="1">
      <alignment vertical="center"/>
    </xf>
    <xf numFmtId="186" fontId="12" fillId="0" borderId="11" xfId="0" applyNumberFormat="1" applyFont="1" applyFill="1" applyBorder="1" applyAlignment="1">
      <alignment vertical="center"/>
    </xf>
    <xf numFmtId="0" fontId="0" fillId="0" borderId="0" xfId="21" applyFont="1">
      <alignment vertical="center"/>
      <protection/>
    </xf>
    <xf numFmtId="186" fontId="0" fillId="0" borderId="24" xfId="0" applyNumberFormat="1" applyFont="1" applyFill="1" applyBorder="1" applyAlignment="1">
      <alignment horizontal="center" vertical="center" wrapText="1"/>
    </xf>
    <xf numFmtId="186" fontId="0" fillId="0" borderId="22" xfId="0" applyNumberFormat="1" applyFont="1" applyFill="1" applyBorder="1" applyAlignment="1">
      <alignment horizontal="center" vertical="center" wrapText="1"/>
    </xf>
    <xf numFmtId="186" fontId="0" fillId="0" borderId="9" xfId="0" applyNumberFormat="1" applyFont="1" applyFill="1" applyBorder="1" applyAlignment="1">
      <alignment horizontal="center" vertical="center" wrapText="1"/>
    </xf>
    <xf numFmtId="186" fontId="0" fillId="0" borderId="5" xfId="0" applyNumberFormat="1" applyFont="1" applyFill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2" xfId="0" applyNumberFormat="1" applyFont="1" applyBorder="1" applyAlignment="1">
      <alignment horizontal="center" vertical="center" wrapText="1"/>
    </xf>
    <xf numFmtId="186" fontId="0" fillId="0" borderId="9" xfId="0" applyNumberFormat="1" applyFont="1" applyBorder="1" applyAlignment="1">
      <alignment horizontal="center" vertical="center" wrapText="1"/>
    </xf>
    <xf numFmtId="186" fontId="0" fillId="0" borderId="5" xfId="0" applyNumberFormat="1" applyFont="1" applyBorder="1" applyAlignment="1">
      <alignment horizontal="center" vertical="center" wrapText="1"/>
    </xf>
    <xf numFmtId="186" fontId="0" fillId="0" borderId="21" xfId="0" applyNumberFormat="1" applyFont="1" applyBorder="1" applyAlignment="1">
      <alignment horizontal="center" vertical="center" wrapText="1"/>
    </xf>
    <xf numFmtId="186" fontId="0" fillId="0" borderId="22" xfId="0" applyNumberFormat="1" applyFont="1" applyBorder="1" applyAlignment="1">
      <alignment horizontal="center" vertical="center" wrapText="1" shrinkToFit="1"/>
    </xf>
    <xf numFmtId="186" fontId="0" fillId="0" borderId="10" xfId="0" applyNumberFormat="1" applyFont="1" applyBorder="1" applyAlignment="1">
      <alignment horizontal="center" vertical="center" wrapText="1"/>
    </xf>
    <xf numFmtId="186" fontId="0" fillId="0" borderId="5" xfId="0" applyNumberFormat="1" applyFont="1" applyBorder="1" applyAlignment="1">
      <alignment horizontal="center" vertical="center" wrapText="1" shrinkToFit="1"/>
    </xf>
    <xf numFmtId="186" fontId="0" fillId="0" borderId="8" xfId="0" applyNumberFormat="1" applyFont="1" applyBorder="1" applyAlignment="1">
      <alignment horizontal="center" vertical="center" wrapText="1"/>
    </xf>
    <xf numFmtId="186" fontId="0" fillId="0" borderId="2" xfId="0" applyNumberFormat="1" applyFont="1" applyBorder="1" applyAlignment="1">
      <alignment horizontal="center" vertical="center" wrapText="1" shrinkToFit="1"/>
    </xf>
    <xf numFmtId="186" fontId="0" fillId="0" borderId="13" xfId="0" applyNumberFormat="1" applyFont="1" applyBorder="1" applyAlignment="1">
      <alignment horizontal="center" vertical="center" wrapText="1"/>
    </xf>
    <xf numFmtId="186" fontId="0" fillId="0" borderId="19" xfId="0" applyNumberFormat="1" applyFont="1" applyBorder="1" applyAlignment="1">
      <alignment horizontal="center" vertical="center" wrapText="1" shrinkToFit="1"/>
    </xf>
    <xf numFmtId="0" fontId="4" fillId="3" borderId="37" xfId="21" applyFont="1" applyFill="1" applyBorder="1" applyAlignment="1">
      <alignment vertical="center" textRotation="255" wrapText="1"/>
      <protection/>
    </xf>
    <xf numFmtId="0" fontId="4" fillId="3" borderId="20" xfId="21" applyFont="1" applyFill="1" applyBorder="1" applyAlignment="1">
      <alignment vertical="center" textRotation="255" wrapText="1"/>
      <protection/>
    </xf>
    <xf numFmtId="0" fontId="4" fillId="3" borderId="12" xfId="21" applyFont="1" applyFill="1" applyBorder="1" applyAlignment="1">
      <alignment vertical="center" textRotation="255" wrapText="1"/>
      <protection/>
    </xf>
    <xf numFmtId="0" fontId="7" fillId="0" borderId="25" xfId="21" applyFont="1" applyBorder="1" applyAlignment="1">
      <alignment horizontal="left" vertical="center" textRotation="255" wrapText="1"/>
      <protection/>
    </xf>
    <xf numFmtId="0" fontId="7" fillId="0" borderId="5" xfId="21" applyFont="1" applyBorder="1" applyAlignment="1">
      <alignment horizontal="left" vertical="center"/>
      <protection/>
    </xf>
    <xf numFmtId="0" fontId="7" fillId="0" borderId="41" xfId="21" applyFont="1" applyBorder="1" applyAlignment="1">
      <alignment horizontal="left" vertical="center"/>
      <protection/>
    </xf>
    <xf numFmtId="0" fontId="7" fillId="0" borderId="11" xfId="21" applyFont="1" applyBorder="1" applyAlignment="1">
      <alignment horizontal="left" vertical="center"/>
      <protection/>
    </xf>
    <xf numFmtId="0" fontId="7" fillId="0" borderId="42" xfId="21" applyFont="1" applyBorder="1" applyAlignment="1">
      <alignment horizontal="left" vertical="center" wrapText="1"/>
      <protection/>
    </xf>
    <xf numFmtId="0" fontId="7" fillId="0" borderId="43" xfId="21" applyFont="1" applyBorder="1" applyAlignment="1">
      <alignment horizontal="left" vertical="center" wrapText="1"/>
      <protection/>
    </xf>
    <xf numFmtId="0" fontId="7" fillId="0" borderId="4" xfId="21" applyFont="1" applyBorder="1" applyAlignment="1">
      <alignment horizontal="left" vertical="center" wrapText="1"/>
      <protection/>
    </xf>
    <xf numFmtId="186" fontId="0" fillId="0" borderId="19" xfId="0" applyNumberFormat="1" applyFont="1" applyBorder="1" applyAlignment="1">
      <alignment horizontal="left" vertical="center" wrapText="1" shrinkToFit="1"/>
    </xf>
    <xf numFmtId="186" fontId="0" fillId="0" borderId="44" xfId="0" applyNumberFormat="1" applyFont="1" applyBorder="1" applyAlignment="1">
      <alignment horizontal="left" vertical="center" wrapText="1" shrinkToFit="1"/>
    </xf>
    <xf numFmtId="0" fontId="6" fillId="3" borderId="37" xfId="21" applyFont="1" applyFill="1" applyBorder="1" applyAlignment="1">
      <alignment vertical="center" textRotation="255" wrapText="1"/>
      <protection/>
    </xf>
    <xf numFmtId="0" fontId="6" fillId="3" borderId="20" xfId="21" applyFont="1" applyFill="1" applyBorder="1" applyAlignment="1">
      <alignment vertical="center" textRotation="255" wrapText="1"/>
      <protection/>
    </xf>
    <xf numFmtId="0" fontId="6" fillId="3" borderId="12" xfId="21" applyFont="1" applyFill="1" applyBorder="1" applyAlignment="1">
      <alignment vertical="center" textRotation="255" wrapText="1"/>
      <protection/>
    </xf>
    <xf numFmtId="0" fontId="7" fillId="0" borderId="45" xfId="21" applyFont="1" applyBorder="1" applyAlignment="1">
      <alignment horizontal="left" vertical="center" wrapText="1"/>
      <protection/>
    </xf>
    <xf numFmtId="0" fontId="7" fillId="0" borderId="46" xfId="21" applyFont="1" applyBorder="1" applyAlignment="1">
      <alignment horizontal="left" vertical="center" wrapText="1"/>
      <protection/>
    </xf>
    <xf numFmtId="0" fontId="7" fillId="0" borderId="47" xfId="21" applyFont="1" applyBorder="1" applyAlignment="1">
      <alignment horizontal="left" vertical="center"/>
      <protection/>
    </xf>
    <xf numFmtId="0" fontId="7" fillId="0" borderId="48" xfId="21" applyFont="1" applyBorder="1" applyAlignment="1">
      <alignment horizontal="left" vertical="center"/>
      <protection/>
    </xf>
    <xf numFmtId="0" fontId="7" fillId="0" borderId="49" xfId="21" applyFont="1" applyBorder="1" applyAlignment="1">
      <alignment horizontal="left" vertical="center"/>
      <protection/>
    </xf>
    <xf numFmtId="0" fontId="7" fillId="0" borderId="50" xfId="21" applyFont="1" applyBorder="1" applyAlignment="1">
      <alignment horizontal="left" vertical="center"/>
      <protection/>
    </xf>
    <xf numFmtId="0" fontId="7" fillId="0" borderId="51" xfId="21" applyFont="1" applyBorder="1" applyAlignment="1">
      <alignment horizontal="left" vertical="center"/>
      <protection/>
    </xf>
    <xf numFmtId="0" fontId="7" fillId="0" borderId="52" xfId="21" applyFont="1" applyBorder="1" applyAlignment="1">
      <alignment horizontal="left" vertical="center"/>
      <protection/>
    </xf>
    <xf numFmtId="0" fontId="7" fillId="0" borderId="53" xfId="21" applyFont="1" applyBorder="1" applyAlignment="1">
      <alignment horizontal="left" vertical="center"/>
      <protection/>
    </xf>
    <xf numFmtId="0" fontId="7" fillId="0" borderId="54" xfId="21" applyFont="1" applyBorder="1" applyAlignment="1">
      <alignment horizontal="left" vertical="center"/>
      <protection/>
    </xf>
    <xf numFmtId="0" fontId="7" fillId="0" borderId="55" xfId="21" applyFont="1" applyBorder="1" applyAlignment="1">
      <alignment horizontal="left" vertical="center"/>
      <protection/>
    </xf>
    <xf numFmtId="0" fontId="7" fillId="0" borderId="56" xfId="21" applyFont="1" applyBorder="1" applyAlignment="1">
      <alignment horizontal="left" vertical="center"/>
      <protection/>
    </xf>
    <xf numFmtId="0" fontId="7" fillId="0" borderId="57" xfId="21" applyFont="1" applyBorder="1" applyAlignment="1">
      <alignment horizontal="left" vertical="center"/>
      <protection/>
    </xf>
    <xf numFmtId="186" fontId="0" fillId="0" borderId="58" xfId="0" applyNumberFormat="1" applyFont="1" applyBorder="1" applyAlignment="1">
      <alignment horizontal="left" vertical="center" wrapText="1"/>
    </xf>
    <xf numFmtId="186" fontId="0" fillId="0" borderId="59" xfId="0" applyNumberFormat="1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left" vertical="center" wrapText="1"/>
    </xf>
    <xf numFmtId="186" fontId="0" fillId="0" borderId="17" xfId="0" applyNumberFormat="1" applyFont="1" applyBorder="1" applyAlignment="1">
      <alignment horizontal="left" vertical="center" wrapText="1"/>
    </xf>
    <xf numFmtId="186" fontId="0" fillId="0" borderId="60" xfId="0" applyNumberFormat="1" applyFont="1" applyBorder="1" applyAlignment="1">
      <alignment horizontal="left" vertical="center" wrapText="1"/>
    </xf>
    <xf numFmtId="186" fontId="0" fillId="0" borderId="16" xfId="0" applyNumberFormat="1" applyFont="1" applyBorder="1" applyAlignment="1">
      <alignment horizontal="left" vertical="center" wrapText="1"/>
    </xf>
    <xf numFmtId="186" fontId="0" fillId="0" borderId="61" xfId="0" applyNumberFormat="1" applyFont="1" applyBorder="1" applyAlignment="1">
      <alignment horizontal="left" vertical="center" wrapText="1"/>
    </xf>
    <xf numFmtId="186" fontId="0" fillId="0" borderId="40" xfId="0" applyNumberFormat="1" applyFont="1" applyBorder="1" applyAlignment="1">
      <alignment horizontal="left" vertical="center" wrapText="1"/>
    </xf>
    <xf numFmtId="0" fontId="0" fillId="3" borderId="62" xfId="21" applyFill="1" applyBorder="1" applyAlignment="1">
      <alignment horizontal="center" vertical="center"/>
      <protection/>
    </xf>
    <xf numFmtId="0" fontId="0" fillId="3" borderId="63" xfId="21" applyFill="1" applyBorder="1" applyAlignment="1">
      <alignment horizontal="center" vertical="center"/>
      <protection/>
    </xf>
    <xf numFmtId="0" fontId="0" fillId="3" borderId="64" xfId="21" applyFill="1" applyBorder="1" applyAlignment="1">
      <alignment horizontal="center" vertical="center"/>
      <protection/>
    </xf>
    <xf numFmtId="0" fontId="7" fillId="0" borderId="41" xfId="21" applyFont="1" applyBorder="1" applyAlignment="1">
      <alignment horizontal="left" vertical="center" wrapText="1"/>
      <protection/>
    </xf>
    <xf numFmtId="0" fontId="7" fillId="0" borderId="11" xfId="21" applyFont="1" applyBorder="1" applyAlignment="1">
      <alignment horizontal="left" vertical="center" wrapText="1"/>
      <protection/>
    </xf>
    <xf numFmtId="0" fontId="7" fillId="0" borderId="46" xfId="21" applyFont="1" applyBorder="1" applyAlignment="1">
      <alignment horizontal="left" vertical="center"/>
      <protection/>
    </xf>
    <xf numFmtId="0" fontId="7" fillId="0" borderId="42" xfId="21" applyFont="1" applyBorder="1" applyAlignment="1">
      <alignment horizontal="left" vertical="center"/>
      <protection/>
    </xf>
    <xf numFmtId="0" fontId="7" fillId="0" borderId="43" xfId="21" applyFont="1" applyBorder="1" applyAlignment="1">
      <alignment horizontal="left" vertical="center"/>
      <protection/>
    </xf>
    <xf numFmtId="0" fontId="7" fillId="0" borderId="4" xfId="21" applyFont="1" applyBorder="1" applyAlignment="1">
      <alignment horizontal="left" vertical="center"/>
      <protection/>
    </xf>
    <xf numFmtId="186" fontId="8" fillId="5" borderId="32" xfId="0" applyNumberFormat="1" applyFont="1" applyFill="1" applyBorder="1" applyAlignment="1">
      <alignment horizontal="center" vertical="center" textRotation="255" wrapText="1"/>
    </xf>
    <xf numFmtId="186" fontId="8" fillId="5" borderId="33" xfId="0" applyNumberFormat="1" applyFont="1" applyFill="1" applyBorder="1" applyAlignment="1">
      <alignment horizontal="center" vertical="center" textRotation="255" wrapText="1"/>
    </xf>
    <xf numFmtId="186" fontId="8" fillId="5" borderId="28" xfId="0" applyNumberFormat="1" applyFont="1" applyFill="1" applyBorder="1" applyAlignment="1">
      <alignment horizontal="center" vertical="center" textRotation="255" wrapText="1"/>
    </xf>
    <xf numFmtId="0" fontId="7" fillId="0" borderId="45" xfId="21" applyFont="1" applyBorder="1" applyAlignment="1">
      <alignment horizontal="left" vertical="center"/>
      <protection/>
    </xf>
    <xf numFmtId="186" fontId="0" fillId="0" borderId="50" xfId="0" applyNumberFormat="1" applyFont="1" applyBorder="1" applyAlignment="1">
      <alignment horizontal="left" vertical="center" wrapText="1"/>
    </xf>
    <xf numFmtId="186" fontId="0" fillId="0" borderId="65" xfId="0" applyNumberFormat="1" applyFont="1" applyBorder="1" applyAlignment="1">
      <alignment horizontal="left" vertical="center" wrapText="1"/>
    </xf>
    <xf numFmtId="186" fontId="0" fillId="0" borderId="43" xfId="0" applyNumberFormat="1" applyFont="1" applyBorder="1" applyAlignment="1">
      <alignment horizontal="left" vertical="center" wrapText="1" shrinkToFit="1"/>
    </xf>
    <xf numFmtId="186" fontId="0" fillId="0" borderId="24" xfId="0" applyNumberFormat="1" applyFont="1" applyBorder="1" applyAlignment="1">
      <alignment horizontal="left" vertical="center" wrapText="1" shrinkToFit="1"/>
    </xf>
    <xf numFmtId="186" fontId="0" fillId="0" borderId="41" xfId="0" applyNumberFormat="1" applyFont="1" applyBorder="1" applyAlignment="1">
      <alignment horizontal="left" vertical="center" wrapText="1" shrinkToFit="1"/>
    </xf>
    <xf numFmtId="186" fontId="0" fillId="0" borderId="9" xfId="0" applyNumberFormat="1" applyFont="1" applyBorder="1" applyAlignment="1">
      <alignment horizontal="left" vertical="center" wrapText="1" shrinkToFit="1"/>
    </xf>
    <xf numFmtId="186" fontId="0" fillId="0" borderId="5" xfId="0" applyNumberFormat="1" applyFont="1" applyBorder="1" applyAlignment="1">
      <alignment horizontal="left" vertical="center" wrapText="1" shrinkToFit="1"/>
    </xf>
    <xf numFmtId="186" fontId="0" fillId="0" borderId="50" xfId="0" applyNumberFormat="1" applyBorder="1" applyAlignment="1">
      <alignment horizontal="left" vertical="center" wrapText="1"/>
    </xf>
    <xf numFmtId="186" fontId="0" fillId="0" borderId="65" xfId="0" applyNumberFormat="1" applyBorder="1" applyAlignment="1">
      <alignment horizontal="left" vertical="center" wrapText="1"/>
    </xf>
    <xf numFmtId="186" fontId="0" fillId="0" borderId="0" xfId="0" applyNumberFormat="1" applyBorder="1" applyAlignment="1">
      <alignment horizontal="left" vertical="center" wrapText="1"/>
    </xf>
    <xf numFmtId="186" fontId="0" fillId="0" borderId="17" xfId="0" applyNumberFormat="1" applyBorder="1" applyAlignment="1">
      <alignment horizontal="left" vertical="center" wrapText="1"/>
    </xf>
    <xf numFmtId="186" fontId="0" fillId="0" borderId="60" xfId="0" applyNumberFormat="1" applyBorder="1" applyAlignment="1">
      <alignment horizontal="left" vertical="center" wrapText="1"/>
    </xf>
    <xf numFmtId="186" fontId="0" fillId="0" borderId="16" xfId="0" applyNumberFormat="1" applyBorder="1" applyAlignment="1">
      <alignment horizontal="left" vertical="center" wrapText="1"/>
    </xf>
    <xf numFmtId="186" fontId="0" fillId="0" borderId="43" xfId="0" applyNumberFormat="1" applyBorder="1" applyAlignment="1">
      <alignment horizontal="left" vertical="center" wrapText="1" shrinkToFit="1"/>
    </xf>
    <xf numFmtId="186" fontId="0" fillId="0" borderId="24" xfId="0" applyNumberFormat="1" applyBorder="1" applyAlignment="1">
      <alignment horizontal="left" vertical="center" wrapText="1" shrinkToFit="1"/>
    </xf>
    <xf numFmtId="186" fontId="0" fillId="0" borderId="41" xfId="0" applyNumberFormat="1" applyBorder="1" applyAlignment="1">
      <alignment horizontal="left" vertical="center" wrapText="1" shrinkToFit="1"/>
    </xf>
    <xf numFmtId="186" fontId="0" fillId="0" borderId="9" xfId="0" applyNumberFormat="1" applyBorder="1" applyAlignment="1">
      <alignment horizontal="left" vertical="center" wrapText="1" shrinkToFit="1"/>
    </xf>
    <xf numFmtId="186" fontId="0" fillId="0" borderId="5" xfId="0" applyNumberFormat="1" applyBorder="1" applyAlignment="1">
      <alignment horizontal="left" vertical="center" wrapText="1" shrinkToFit="1"/>
    </xf>
    <xf numFmtId="186" fontId="0" fillId="0" borderId="58" xfId="0" applyNumberFormat="1" applyBorder="1" applyAlignment="1">
      <alignment horizontal="left" vertical="center" wrapText="1"/>
    </xf>
    <xf numFmtId="186" fontId="0" fillId="0" borderId="59" xfId="0" applyNumberFormat="1" applyBorder="1" applyAlignment="1">
      <alignment horizontal="left" vertical="center" wrapText="1"/>
    </xf>
    <xf numFmtId="186" fontId="0" fillId="0" borderId="61" xfId="0" applyNumberFormat="1" applyBorder="1" applyAlignment="1">
      <alignment horizontal="left" vertical="center" wrapText="1"/>
    </xf>
    <xf numFmtId="186" fontId="0" fillId="0" borderId="40" xfId="0" applyNumberFormat="1" applyBorder="1" applyAlignment="1">
      <alignment horizontal="left" vertical="center" wrapText="1"/>
    </xf>
    <xf numFmtId="186" fontId="0" fillId="0" borderId="19" xfId="0" applyNumberFormat="1" applyBorder="1" applyAlignment="1">
      <alignment horizontal="left" vertical="center" wrapText="1" shrinkToFit="1"/>
    </xf>
    <xf numFmtId="186" fontId="0" fillId="0" borderId="44" xfId="0" applyNumberFormat="1" applyBorder="1" applyAlignment="1">
      <alignment horizontal="left" vertical="center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酪農動態表（本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266700</xdr:rowOff>
    </xdr:from>
    <xdr:to>
      <xdr:col>9</xdr:col>
      <xdr:colOff>47625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610100" y="676275"/>
          <a:ext cx="1838325" cy="571500"/>
        </a:xfrm>
        <a:prstGeom prst="wedgeRoundRectCallout">
          <a:avLst>
            <a:gd name="adj1" fmla="val -66462"/>
            <a:gd name="adj2" fmla="val 57694"/>
          </a:avLst>
        </a:prstGeom>
        <a:solidFill>
          <a:srgbClr val="FFFFFF"/>
        </a:solidFill>
        <a:ln w="3175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黄色のセルは
自動入力されます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767;&#36996;&#24180;&#2742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結果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2">
        <row r="3">
          <cell r="E3" t="str">
            <v>西暦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  <cell r="R3">
            <v>2013</v>
          </cell>
          <cell r="S3">
            <v>2014</v>
          </cell>
          <cell r="T3">
            <v>2015</v>
          </cell>
          <cell r="U3">
            <v>2016</v>
          </cell>
          <cell r="V3">
            <v>2017</v>
          </cell>
          <cell r="W3">
            <v>2018</v>
          </cell>
          <cell r="X3">
            <v>2019</v>
          </cell>
          <cell r="Y3">
            <v>2020</v>
          </cell>
          <cell r="Z3">
            <v>2021</v>
          </cell>
          <cell r="AA3">
            <v>2022</v>
          </cell>
          <cell r="AB3">
            <v>2023</v>
          </cell>
          <cell r="AC3">
            <v>2024</v>
          </cell>
          <cell r="AD3">
            <v>2025</v>
          </cell>
          <cell r="AE3">
            <v>2026</v>
          </cell>
        </row>
        <row r="4">
          <cell r="E4" t="str">
            <v>和暦</v>
          </cell>
          <cell r="G4" t="str">
            <v>平成14年</v>
          </cell>
          <cell r="H4" t="str">
            <v>平成15年</v>
          </cell>
          <cell r="I4" t="str">
            <v>平成16年</v>
          </cell>
          <cell r="J4" t="str">
            <v>平成17年</v>
          </cell>
          <cell r="K4" t="str">
            <v>平成18年</v>
          </cell>
          <cell r="L4" t="str">
            <v>平成19年</v>
          </cell>
          <cell r="M4" t="str">
            <v>平成20年</v>
          </cell>
          <cell r="N4" t="str">
            <v>平成21年</v>
          </cell>
          <cell r="O4" t="str">
            <v>平成22年</v>
          </cell>
          <cell r="P4" t="str">
            <v>平成23年</v>
          </cell>
          <cell r="Q4" t="str">
            <v>平成24年</v>
          </cell>
          <cell r="R4" t="str">
            <v>平成25年</v>
          </cell>
          <cell r="S4" t="str">
            <v>平成26年</v>
          </cell>
          <cell r="T4" t="str">
            <v>平成27年</v>
          </cell>
          <cell r="U4" t="str">
            <v>平成28年</v>
          </cell>
          <cell r="V4" t="str">
            <v>平成29年</v>
          </cell>
          <cell r="W4" t="str">
            <v>平成30年</v>
          </cell>
          <cell r="X4" t="str">
            <v>平成31年</v>
          </cell>
          <cell r="Y4" t="str">
            <v>平成32年</v>
          </cell>
          <cell r="Z4" t="str">
            <v>平成33年</v>
          </cell>
          <cell r="AA4" t="str">
            <v>平成34年</v>
          </cell>
          <cell r="AB4" t="str">
            <v>平成35年</v>
          </cell>
          <cell r="AC4" t="str">
            <v>平成36年</v>
          </cell>
          <cell r="AD4" t="str">
            <v>平成37年</v>
          </cell>
          <cell r="AE4" t="str">
            <v>平成38年</v>
          </cell>
        </row>
        <row r="5">
          <cell r="E5" t="str">
            <v>支払利息</v>
          </cell>
          <cell r="G5">
            <v>33.075</v>
          </cell>
          <cell r="H5">
            <v>31.209169081006944</v>
          </cell>
          <cell r="I5">
            <v>29.31814944460749</v>
          </cell>
          <cell r="J5">
            <v>27.40160104311662</v>
          </cell>
          <cell r="K5">
            <v>25.45917923820565</v>
          </cell>
          <cell r="L5">
            <v>23.49053473892837</v>
          </cell>
          <cell r="M5">
            <v>21.49531353891085</v>
          </cell>
          <cell r="N5">
            <v>19.473156852693094</v>
          </cell>
          <cell r="O5">
            <v>17.423701051211406</v>
          </cell>
          <cell r="P5">
            <v>15.346577596409691</v>
          </cell>
          <cell r="Q5">
            <v>13.241412974968169</v>
          </cell>
          <cell r="R5">
            <v>11.107828631137195</v>
          </cell>
          <cell r="S5">
            <v>8.945440898664508</v>
          </cell>
          <cell r="T5">
            <v>6.7538609318034</v>
          </cell>
          <cell r="U5">
            <v>4.532694635389701</v>
          </cell>
          <cell r="V5">
            <v>2.2815425939743927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E6" t="str">
            <v>償還元金</v>
          </cell>
          <cell r="G6">
            <v>138.2096977031888</v>
          </cell>
          <cell r="H6">
            <v>140.07552862218185</v>
          </cell>
          <cell r="I6">
            <v>141.9665482585813</v>
          </cell>
          <cell r="J6">
            <v>143.88309666007217</v>
          </cell>
          <cell r="K6">
            <v>145.82551846498313</v>
          </cell>
          <cell r="L6">
            <v>147.7941629642604</v>
          </cell>
          <cell r="M6">
            <v>149.78938416427792</v>
          </cell>
          <cell r="N6">
            <v>151.8115408504957</v>
          </cell>
          <cell r="O6">
            <v>153.8609966519774</v>
          </cell>
          <cell r="P6">
            <v>155.93812010677908</v>
          </cell>
          <cell r="Q6">
            <v>158.0432847282206</v>
          </cell>
          <cell r="R6">
            <v>160.1768690720516</v>
          </cell>
          <cell r="S6">
            <v>162.33925680452427</v>
          </cell>
          <cell r="T6">
            <v>164.5308367713854</v>
          </cell>
          <cell r="U6">
            <v>166.75200306779908</v>
          </cell>
          <cell r="V6">
            <v>169.0031551092144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E7" t="str">
            <v>残高</v>
          </cell>
          <cell r="F7">
            <v>2450</v>
          </cell>
          <cell r="G7">
            <v>2311.790302296811</v>
          </cell>
          <cell r="H7">
            <v>2171.714773674629</v>
          </cell>
          <cell r="I7">
            <v>2029.748225416048</v>
          </cell>
          <cell r="J7">
            <v>1885.8651287559758</v>
          </cell>
          <cell r="K7">
            <v>1740.0396102909926</v>
          </cell>
          <cell r="L7">
            <v>1592.2454473267321</v>
          </cell>
          <cell r="M7">
            <v>1442.4560631624543</v>
          </cell>
          <cell r="N7">
            <v>1290.6445223119586</v>
          </cell>
          <cell r="O7">
            <v>1136.7835256599813</v>
          </cell>
          <cell r="P7">
            <v>980.8454055532022</v>
          </cell>
          <cell r="Q7">
            <v>822.8021208249816</v>
          </cell>
          <cell r="R7">
            <v>662.6252517529299</v>
          </cell>
          <cell r="S7">
            <v>500.28599494840563</v>
          </cell>
          <cell r="T7">
            <v>335.75515817702023</v>
          </cell>
          <cell r="U7">
            <v>169.00315510922115</v>
          </cell>
          <cell r="V7">
            <v>6.764366844436154E-12</v>
          </cell>
          <cell r="W7">
            <v>6.764366844436154E-12</v>
          </cell>
          <cell r="X7">
            <v>6.764366844436154E-12</v>
          </cell>
          <cell r="Y7">
            <v>6.764366844436154E-12</v>
          </cell>
          <cell r="Z7">
            <v>6.764366844436154E-12</v>
          </cell>
          <cell r="AA7">
            <v>6.764366844436154E-12</v>
          </cell>
          <cell r="AB7">
            <v>6.764366844436154E-12</v>
          </cell>
          <cell r="AC7">
            <v>6.764366844436154E-12</v>
          </cell>
          <cell r="AD7">
            <v>6.764366844436154E-12</v>
          </cell>
          <cell r="AE7">
            <v>6.764366844436154E-12</v>
          </cell>
        </row>
      </sheetData>
      <sheetData sheetId="3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4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5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6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7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8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9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0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1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2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3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4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5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6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7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8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19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20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  <sheetData sheetId="21">
        <row r="3">
          <cell r="E3" t="str">
            <v>西暦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e">
            <v>#VALUE!</v>
          </cell>
          <cell r="R3" t="e">
            <v>#VALUE!</v>
          </cell>
          <cell r="S3" t="e">
            <v>#VALUE!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  <cell r="Y3" t="e">
            <v>#VALUE!</v>
          </cell>
          <cell r="Z3" t="e">
            <v>#VALUE!</v>
          </cell>
          <cell r="AA3" t="e">
            <v>#VALUE!</v>
          </cell>
          <cell r="AB3" t="e">
            <v>#VALUE!</v>
          </cell>
          <cell r="AC3" t="e">
            <v>#VALUE!</v>
          </cell>
          <cell r="AD3" t="e">
            <v>#VALUE!</v>
          </cell>
          <cell r="AE3" t="e">
            <v>#VALUE!</v>
          </cell>
        </row>
        <row r="4">
          <cell r="E4" t="str">
            <v>和暦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  <cell r="M4" t="e">
            <v>#VALUE!</v>
          </cell>
          <cell r="N4" t="e">
            <v>#VALUE!</v>
          </cell>
          <cell r="O4" t="e">
            <v>#VALUE!</v>
          </cell>
          <cell r="P4" t="e">
            <v>#VALUE!</v>
          </cell>
          <cell r="Q4" t="e">
            <v>#VALUE!</v>
          </cell>
          <cell r="R4" t="e">
            <v>#VALUE!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  <cell r="Y4" t="e">
            <v>#VALUE!</v>
          </cell>
          <cell r="Z4" t="e">
            <v>#VALUE!</v>
          </cell>
          <cell r="AA4" t="e">
            <v>#VALUE!</v>
          </cell>
          <cell r="AB4" t="e">
            <v>#VALUE!</v>
          </cell>
          <cell r="AC4" t="e">
            <v>#VALUE!</v>
          </cell>
          <cell r="AD4" t="e">
            <v>#VALUE!</v>
          </cell>
          <cell r="AE4" t="e">
            <v>#VALUE!</v>
          </cell>
        </row>
        <row r="5">
          <cell r="E5" t="str">
            <v>支払利息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  <cell r="M5" t="e">
            <v>#VALUE!</v>
          </cell>
          <cell r="N5" t="e">
            <v>#VALUE!</v>
          </cell>
          <cell r="O5" t="e">
            <v>#VALUE!</v>
          </cell>
          <cell r="P5" t="e">
            <v>#VALUE!</v>
          </cell>
          <cell r="Q5" t="e">
            <v>#VALUE!</v>
          </cell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  <cell r="Y5" t="e">
            <v>#VALUE!</v>
          </cell>
          <cell r="Z5" t="e">
            <v>#VALUE!</v>
          </cell>
          <cell r="AA5" t="e">
            <v>#VALUE!</v>
          </cell>
          <cell r="AB5" t="e">
            <v>#VALUE!</v>
          </cell>
          <cell r="AC5" t="e">
            <v>#VALUE!</v>
          </cell>
          <cell r="AD5" t="e">
            <v>#VALUE!</v>
          </cell>
          <cell r="AE5" t="e">
            <v>#VALUE!</v>
          </cell>
        </row>
        <row r="6">
          <cell r="E6" t="str">
            <v>償還元金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  <cell r="M6" t="e">
            <v>#VALUE!</v>
          </cell>
          <cell r="N6" t="e">
            <v>#VALUE!</v>
          </cell>
          <cell r="O6" t="e">
            <v>#VALUE!</v>
          </cell>
          <cell r="P6" t="e">
            <v>#VALUE!</v>
          </cell>
          <cell r="Q6" t="e">
            <v>#VALUE!</v>
          </cell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  <cell r="AD6" t="e">
            <v>#VALUE!</v>
          </cell>
          <cell r="AE6" t="e">
            <v>#VALUE!</v>
          </cell>
        </row>
        <row r="7">
          <cell r="E7" t="str">
            <v>残高</v>
          </cell>
          <cell r="F7">
            <v>0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e">
            <v>#VALUE!</v>
          </cell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  <cell r="AD7" t="e">
            <v>#VALUE!</v>
          </cell>
          <cell r="AE7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38"/>
  <sheetViews>
    <sheetView tabSelected="1" zoomScale="85" zoomScaleNormal="85" workbookViewId="0" topLeftCell="A1">
      <selection activeCell="F5" sqref="F5"/>
    </sheetView>
  </sheetViews>
  <sheetFormatPr defaultColWidth="9.00390625" defaultRowHeight="13.5"/>
  <cols>
    <col min="1" max="1" width="4.00390625" style="1" customWidth="1"/>
    <col min="2" max="2" width="3.375" style="137" customWidth="1"/>
    <col min="3" max="3" width="9.625" style="137" customWidth="1"/>
    <col min="4" max="5" width="7.00390625" style="137" customWidth="1"/>
    <col min="6" max="11" width="13.25390625" style="1" customWidth="1"/>
    <col min="12" max="12" width="14.75390625" style="1" hidden="1" customWidth="1"/>
    <col min="13" max="16384" width="9.00390625" style="1" customWidth="1"/>
  </cols>
  <sheetData>
    <row r="1" spans="1:11" ht="32.25" customHeight="1" thickBot="1">
      <c r="A1" s="190"/>
      <c r="B1" s="191"/>
      <c r="C1" s="191"/>
      <c r="D1" s="191"/>
      <c r="E1" s="192"/>
      <c r="F1" s="56" t="s">
        <v>0</v>
      </c>
      <c r="G1" s="56" t="s">
        <v>1</v>
      </c>
      <c r="H1" s="56" t="s">
        <v>2</v>
      </c>
      <c r="I1" s="56" t="s">
        <v>3</v>
      </c>
      <c r="J1" s="56" t="s">
        <v>4</v>
      </c>
      <c r="K1" s="56" t="s">
        <v>5</v>
      </c>
    </row>
    <row r="2" spans="1:11" ht="32.25" customHeight="1">
      <c r="A2" s="154" t="s">
        <v>35</v>
      </c>
      <c r="B2" s="161" t="s">
        <v>6</v>
      </c>
      <c r="C2" s="162"/>
      <c r="D2" s="162"/>
      <c r="E2" s="163"/>
      <c r="F2" s="71"/>
      <c r="G2" s="72">
        <f>F6</f>
        <v>0</v>
      </c>
      <c r="H2" s="72">
        <f>G6</f>
        <v>0</v>
      </c>
      <c r="I2" s="72">
        <f>H6</f>
        <v>0</v>
      </c>
      <c r="J2" s="72">
        <f>I6</f>
        <v>0</v>
      </c>
      <c r="K2" s="72">
        <f>J6</f>
        <v>0</v>
      </c>
    </row>
    <row r="3" spans="1:11" ht="32.25" customHeight="1">
      <c r="A3" s="155"/>
      <c r="B3" s="157" t="s">
        <v>7</v>
      </c>
      <c r="C3" s="158" t="s">
        <v>8</v>
      </c>
      <c r="D3" s="159"/>
      <c r="E3" s="160"/>
      <c r="F3" s="73"/>
      <c r="G3" s="73"/>
      <c r="H3" s="73"/>
      <c r="I3" s="73"/>
      <c r="J3" s="73"/>
      <c r="K3" s="73"/>
    </row>
    <row r="4" spans="1:12" ht="32.25" customHeight="1">
      <c r="A4" s="155"/>
      <c r="B4" s="157"/>
      <c r="C4" s="158" t="s">
        <v>58</v>
      </c>
      <c r="D4" s="159"/>
      <c r="E4" s="160"/>
      <c r="F4" s="74">
        <f>F12</f>
        <v>0</v>
      </c>
      <c r="G4" s="74">
        <f aca="true" t="shared" si="0" ref="F4:L4">G12</f>
        <v>0</v>
      </c>
      <c r="H4" s="74">
        <f t="shared" si="0"/>
        <v>0</v>
      </c>
      <c r="I4" s="74">
        <f t="shared" si="0"/>
        <v>0</v>
      </c>
      <c r="J4" s="74">
        <f t="shared" si="0"/>
        <v>0</v>
      </c>
      <c r="K4" s="74">
        <f t="shared" si="0"/>
        <v>0</v>
      </c>
      <c r="L4" s="74">
        <f t="shared" si="0"/>
        <v>0</v>
      </c>
    </row>
    <row r="5" spans="1:11" ht="32.25" customHeight="1">
      <c r="A5" s="155"/>
      <c r="B5" s="157"/>
      <c r="C5" s="158" t="s">
        <v>63</v>
      </c>
      <c r="D5" s="159"/>
      <c r="E5" s="160"/>
      <c r="F5" s="73"/>
      <c r="G5" s="73"/>
      <c r="H5" s="73"/>
      <c r="I5" s="73"/>
      <c r="J5" s="73"/>
      <c r="K5" s="73"/>
    </row>
    <row r="6" spans="1:11" ht="32.25" customHeight="1">
      <c r="A6" s="155"/>
      <c r="B6" s="169" t="s">
        <v>40</v>
      </c>
      <c r="C6" s="193"/>
      <c r="D6" s="193"/>
      <c r="E6" s="194"/>
      <c r="F6" s="75">
        <f>F2-F3+F4+F5</f>
        <v>0</v>
      </c>
      <c r="G6" s="75">
        <f>G2-G3+G4+G5</f>
        <v>0</v>
      </c>
      <c r="H6" s="75">
        <f>H2-H3+H4+H5</f>
        <v>0</v>
      </c>
      <c r="I6" s="75">
        <f>I2-I3+I4+I5</f>
        <v>0</v>
      </c>
      <c r="J6" s="75">
        <f>J2-J3+J4+J5</f>
        <v>0</v>
      </c>
      <c r="K6" s="75">
        <f>K2-K3+K4+K5</f>
        <v>0</v>
      </c>
    </row>
    <row r="7" spans="1:11" ht="32.25" customHeight="1" thickBot="1">
      <c r="A7" s="156"/>
      <c r="B7" s="195" t="s">
        <v>64</v>
      </c>
      <c r="C7" s="171"/>
      <c r="D7" s="171"/>
      <c r="E7" s="172"/>
      <c r="F7" s="76">
        <f>AVERAGE(F2,F6)</f>
        <v>0</v>
      </c>
      <c r="G7" s="76">
        <f>AVERAGE(G2,G6)</f>
        <v>0</v>
      </c>
      <c r="H7" s="76">
        <f>AVERAGE(H2,H6)</f>
        <v>0</v>
      </c>
      <c r="I7" s="76">
        <f>AVERAGE(I2,I6)</f>
        <v>0</v>
      </c>
      <c r="J7" s="76">
        <f>AVERAGE(J2,J6)</f>
        <v>0</v>
      </c>
      <c r="K7" s="76">
        <f>AVERAGE(K2,K6)</f>
        <v>0</v>
      </c>
    </row>
    <row r="8" spans="1:11" ht="32.25" customHeight="1">
      <c r="A8" s="154" t="s">
        <v>36</v>
      </c>
      <c r="B8" s="196" t="s">
        <v>43</v>
      </c>
      <c r="C8" s="197"/>
      <c r="D8" s="197"/>
      <c r="E8" s="198"/>
      <c r="F8" s="77"/>
      <c r="G8" s="78">
        <f>F14</f>
        <v>0</v>
      </c>
      <c r="H8" s="78">
        <f>G14</f>
        <v>0</v>
      </c>
      <c r="I8" s="78">
        <f>H14</f>
        <v>0</v>
      </c>
      <c r="J8" s="78">
        <f>I14</f>
        <v>0</v>
      </c>
      <c r="K8" s="78">
        <f>J14</f>
        <v>0</v>
      </c>
    </row>
    <row r="9" spans="1:11" ht="32.25" customHeight="1">
      <c r="A9" s="155"/>
      <c r="B9" s="157" t="s">
        <v>7</v>
      </c>
      <c r="C9" s="158" t="s">
        <v>62</v>
      </c>
      <c r="D9" s="159"/>
      <c r="E9" s="160"/>
      <c r="F9" s="73"/>
      <c r="G9" s="73"/>
      <c r="H9" s="73"/>
      <c r="I9" s="73"/>
      <c r="J9" s="73"/>
      <c r="K9" s="73"/>
    </row>
    <row r="10" spans="1:11" ht="32.25" customHeight="1">
      <c r="A10" s="155"/>
      <c r="B10" s="157"/>
      <c r="C10" s="158" t="s">
        <v>60</v>
      </c>
      <c r="D10" s="159"/>
      <c r="E10" s="160"/>
      <c r="F10" s="73"/>
      <c r="G10" s="73"/>
      <c r="H10" s="73"/>
      <c r="I10" s="73"/>
      <c r="J10" s="73"/>
      <c r="K10" s="73"/>
    </row>
    <row r="11" spans="1:11" ht="32.25" customHeight="1">
      <c r="A11" s="155"/>
      <c r="B11" s="157"/>
      <c r="C11" s="158" t="s">
        <v>61</v>
      </c>
      <c r="D11" s="159"/>
      <c r="E11" s="160"/>
      <c r="F11" s="73"/>
      <c r="G11" s="73"/>
      <c r="H11" s="73"/>
      <c r="I11" s="73"/>
      <c r="J11" s="73"/>
      <c r="K11" s="73"/>
    </row>
    <row r="12" spans="1:11" ht="32.25" customHeight="1">
      <c r="A12" s="155"/>
      <c r="B12" s="157"/>
      <c r="C12" s="158" t="s">
        <v>59</v>
      </c>
      <c r="D12" s="159"/>
      <c r="E12" s="160"/>
      <c r="F12" s="73"/>
      <c r="G12" s="73"/>
      <c r="H12" s="73"/>
      <c r="I12" s="73"/>
      <c r="J12" s="73"/>
      <c r="K12" s="73"/>
    </row>
    <row r="13" spans="1:11" ht="32.25" customHeight="1">
      <c r="A13" s="155"/>
      <c r="B13" s="157"/>
      <c r="C13" s="158" t="s">
        <v>44</v>
      </c>
      <c r="D13" s="159"/>
      <c r="E13" s="160"/>
      <c r="F13" s="73"/>
      <c r="G13" s="73"/>
      <c r="H13" s="73"/>
      <c r="I13" s="73"/>
      <c r="J13" s="73"/>
      <c r="K13" s="73"/>
    </row>
    <row r="14" spans="1:11" ht="32.25" customHeight="1">
      <c r="A14" s="155"/>
      <c r="B14" s="169" t="s">
        <v>45</v>
      </c>
      <c r="C14" s="159"/>
      <c r="D14" s="159"/>
      <c r="E14" s="160"/>
      <c r="F14" s="74">
        <f aca="true" t="shared" si="1" ref="F14:K14">F8+F9+F10-F11-F12-F13</f>
        <v>0</v>
      </c>
      <c r="G14" s="74">
        <f t="shared" si="1"/>
        <v>0</v>
      </c>
      <c r="H14" s="74">
        <f t="shared" si="1"/>
        <v>0</v>
      </c>
      <c r="I14" s="74">
        <f t="shared" si="1"/>
        <v>0</v>
      </c>
      <c r="J14" s="74">
        <f t="shared" si="1"/>
        <v>0</v>
      </c>
      <c r="K14" s="74">
        <f t="shared" si="1"/>
        <v>0</v>
      </c>
    </row>
    <row r="15" spans="1:11" ht="32.25" customHeight="1" thickBot="1">
      <c r="A15" s="156"/>
      <c r="B15" s="170" t="s">
        <v>65</v>
      </c>
      <c r="C15" s="171"/>
      <c r="D15" s="171"/>
      <c r="E15" s="172"/>
      <c r="F15" s="79">
        <f aca="true" t="shared" si="2" ref="F15:K15">AVERAGE(F8,F14)</f>
        <v>0</v>
      </c>
      <c r="G15" s="79">
        <f t="shared" si="2"/>
        <v>0</v>
      </c>
      <c r="H15" s="79">
        <f t="shared" si="2"/>
        <v>0</v>
      </c>
      <c r="I15" s="79">
        <f t="shared" si="2"/>
        <v>0</v>
      </c>
      <c r="J15" s="79">
        <f t="shared" si="2"/>
        <v>0</v>
      </c>
      <c r="K15" s="79">
        <f t="shared" si="2"/>
        <v>0</v>
      </c>
    </row>
    <row r="16" spans="1:11" ht="32.25" customHeight="1">
      <c r="A16" s="166" t="s">
        <v>37</v>
      </c>
      <c r="B16" s="173" t="s">
        <v>46</v>
      </c>
      <c r="C16" s="174"/>
      <c r="D16" s="174"/>
      <c r="E16" s="175"/>
      <c r="F16" s="84">
        <f>F17+F18</f>
        <v>0</v>
      </c>
      <c r="G16" s="84">
        <f>G17+G18</f>
        <v>0</v>
      </c>
      <c r="H16" s="84">
        <f>H17+H18</f>
        <v>0</v>
      </c>
      <c r="I16" s="84">
        <f>I17+I18</f>
        <v>0</v>
      </c>
      <c r="J16" s="84">
        <f>J17+J18</f>
        <v>0</v>
      </c>
      <c r="K16" s="84">
        <f>K17+K18</f>
        <v>0</v>
      </c>
    </row>
    <row r="17" spans="1:11" ht="27" customHeight="1">
      <c r="A17" s="167"/>
      <c r="B17" s="57"/>
      <c r="C17" s="176" t="s">
        <v>38</v>
      </c>
      <c r="D17" s="177"/>
      <c r="E17" s="178"/>
      <c r="F17" s="80"/>
      <c r="G17" s="80"/>
      <c r="H17" s="80"/>
      <c r="I17" s="80"/>
      <c r="J17" s="80"/>
      <c r="K17" s="80"/>
    </row>
    <row r="18" spans="1:11" ht="27" customHeight="1">
      <c r="A18" s="167"/>
      <c r="B18" s="58"/>
      <c r="C18" s="179" t="s">
        <v>39</v>
      </c>
      <c r="D18" s="180"/>
      <c r="E18" s="181"/>
      <c r="F18" s="81"/>
      <c r="G18" s="81"/>
      <c r="H18" s="81"/>
      <c r="I18" s="81"/>
      <c r="J18" s="81"/>
      <c r="K18" s="81"/>
    </row>
    <row r="19" spans="1:11" ht="32.25" customHeight="1">
      <c r="A19" s="167"/>
      <c r="B19" s="202" t="s">
        <v>47</v>
      </c>
      <c r="C19" s="159"/>
      <c r="D19" s="159"/>
      <c r="E19" s="160"/>
      <c r="F19" s="73"/>
      <c r="G19" s="73"/>
      <c r="H19" s="73"/>
      <c r="I19" s="73"/>
      <c r="J19" s="73"/>
      <c r="K19" s="73"/>
    </row>
    <row r="20" spans="1:11" ht="32.25" customHeight="1">
      <c r="A20" s="167"/>
      <c r="B20" s="202" t="s">
        <v>48</v>
      </c>
      <c r="C20" s="159"/>
      <c r="D20" s="159"/>
      <c r="E20" s="160"/>
      <c r="F20" s="73"/>
      <c r="G20" s="73"/>
      <c r="H20" s="73"/>
      <c r="I20" s="73"/>
      <c r="J20" s="73"/>
      <c r="K20" s="73"/>
    </row>
    <row r="21" spans="1:11" ht="32.25" customHeight="1" thickBot="1">
      <c r="A21" s="168"/>
      <c r="B21" s="195" t="s">
        <v>66</v>
      </c>
      <c r="C21" s="171"/>
      <c r="D21" s="171"/>
      <c r="E21" s="172"/>
      <c r="F21" s="82"/>
      <c r="G21" s="83"/>
      <c r="H21" s="83"/>
      <c r="I21" s="83"/>
      <c r="J21" s="83"/>
      <c r="K21" s="83"/>
    </row>
    <row r="22" ht="16.5" customHeight="1" thickBot="1"/>
    <row r="23" spans="1:15" s="2" customFormat="1" ht="20.25" customHeight="1">
      <c r="A23" s="199" t="s">
        <v>9</v>
      </c>
      <c r="B23" s="205" t="s">
        <v>10</v>
      </c>
      <c r="C23" s="206"/>
      <c r="D23" s="138" t="s">
        <v>11</v>
      </c>
      <c r="E23" s="139" t="s">
        <v>69</v>
      </c>
      <c r="F23" s="53"/>
      <c r="G23" s="54"/>
      <c r="H23" s="55"/>
      <c r="I23" s="55"/>
      <c r="J23" s="55"/>
      <c r="K23" s="62"/>
      <c r="L23" s="7"/>
      <c r="N23" s="22"/>
      <c r="O23" s="3"/>
    </row>
    <row r="24" spans="1:15" s="2" customFormat="1" ht="20.25" customHeight="1">
      <c r="A24" s="200"/>
      <c r="B24" s="207" t="s">
        <v>12</v>
      </c>
      <c r="C24" s="208"/>
      <c r="D24" s="140" t="s">
        <v>13</v>
      </c>
      <c r="E24" s="141" t="s">
        <v>70</v>
      </c>
      <c r="F24" s="26"/>
      <c r="G24" s="27"/>
      <c r="H24" s="28"/>
      <c r="I24" s="28"/>
      <c r="J24" s="28"/>
      <c r="K24" s="63"/>
      <c r="L24" s="14"/>
      <c r="N24" s="22"/>
      <c r="O24" s="3"/>
    </row>
    <row r="25" spans="1:15" s="2" customFormat="1" ht="20.25" customHeight="1">
      <c r="A25" s="200"/>
      <c r="B25" s="207" t="s">
        <v>14</v>
      </c>
      <c r="C25" s="208"/>
      <c r="D25" s="140" t="s">
        <v>15</v>
      </c>
      <c r="E25" s="141" t="s">
        <v>71</v>
      </c>
      <c r="F25" s="26"/>
      <c r="G25" s="27"/>
      <c r="H25" s="28"/>
      <c r="I25" s="28"/>
      <c r="J25" s="28"/>
      <c r="K25" s="63"/>
      <c r="L25" s="14"/>
      <c r="N25" s="22"/>
      <c r="O25" s="3"/>
    </row>
    <row r="26" spans="1:15" s="2" customFormat="1" ht="20.25" customHeight="1">
      <c r="A26" s="200"/>
      <c r="B26" s="207" t="s">
        <v>34</v>
      </c>
      <c r="C26" s="208"/>
      <c r="D26" s="140" t="s">
        <v>72</v>
      </c>
      <c r="E26" s="141" t="s">
        <v>73</v>
      </c>
      <c r="F26" s="17" t="e">
        <f>F27/F7</f>
        <v>#DIV/0!</v>
      </c>
      <c r="G26" s="12" t="e">
        <f>G27/G7</f>
        <v>#DIV/0!</v>
      </c>
      <c r="H26" s="13" t="e">
        <f>H27/H6</f>
        <v>#DIV/0!</v>
      </c>
      <c r="I26" s="13" t="e">
        <f>I27/I6</f>
        <v>#DIV/0!</v>
      </c>
      <c r="J26" s="13" t="e">
        <f>J27/J6</f>
        <v>#DIV/0!</v>
      </c>
      <c r="K26" s="70" t="e">
        <f>K27/K6</f>
        <v>#DIV/0!</v>
      </c>
      <c r="L26" s="14" t="s">
        <v>42</v>
      </c>
      <c r="N26" s="22"/>
      <c r="O26" s="3"/>
    </row>
    <row r="27" spans="1:15" s="2" customFormat="1" ht="20.25" customHeight="1">
      <c r="A27" s="200"/>
      <c r="B27" s="209" t="s">
        <v>17</v>
      </c>
      <c r="C27" s="208"/>
      <c r="D27" s="142" t="s">
        <v>74</v>
      </c>
      <c r="E27" s="143" t="s">
        <v>75</v>
      </c>
      <c r="F27" s="9"/>
      <c r="G27" s="31"/>
      <c r="H27" s="31"/>
      <c r="I27" s="16"/>
      <c r="J27" s="15"/>
      <c r="K27" s="14"/>
      <c r="L27" s="32"/>
      <c r="N27" s="33"/>
      <c r="O27" s="3"/>
    </row>
    <row r="28" spans="1:14" s="2" customFormat="1" ht="20.25" customHeight="1">
      <c r="A28" s="200"/>
      <c r="B28" s="209" t="s">
        <v>18</v>
      </c>
      <c r="C28" s="208"/>
      <c r="D28" s="144" t="s">
        <v>19</v>
      </c>
      <c r="E28" s="145" t="s">
        <v>76</v>
      </c>
      <c r="F28" s="26"/>
      <c r="G28" s="27"/>
      <c r="H28" s="27"/>
      <c r="I28" s="27"/>
      <c r="J28" s="27"/>
      <c r="K28" s="64"/>
      <c r="L28" s="14"/>
      <c r="N28" s="33"/>
    </row>
    <row r="29" spans="1:14" s="2" customFormat="1" ht="20.25" customHeight="1" thickBot="1">
      <c r="A29" s="201"/>
      <c r="B29" s="164" t="s">
        <v>20</v>
      </c>
      <c r="C29" s="165"/>
      <c r="D29" s="144" t="s">
        <v>21</v>
      </c>
      <c r="E29" s="143" t="s">
        <v>77</v>
      </c>
      <c r="F29" s="36">
        <f>F27*F28/1000</f>
        <v>0</v>
      </c>
      <c r="G29" s="37">
        <f>G27*G28/1000</f>
        <v>0</v>
      </c>
      <c r="H29" s="37">
        <f>H27*H28/1000</f>
        <v>0</v>
      </c>
      <c r="I29" s="37">
        <f>I27*I28/1000</f>
        <v>0</v>
      </c>
      <c r="J29" s="37">
        <f>J27*J28/1000</f>
        <v>0</v>
      </c>
      <c r="K29" s="65">
        <f>K27*K28/1000</f>
        <v>0</v>
      </c>
      <c r="L29" s="4"/>
      <c r="N29" s="33"/>
    </row>
    <row r="30" spans="1:14" s="2" customFormat="1" ht="20.25" customHeight="1">
      <c r="A30" s="59"/>
      <c r="B30" s="203" t="s">
        <v>22</v>
      </c>
      <c r="C30" s="204"/>
      <c r="D30" s="146" t="s">
        <v>23</v>
      </c>
      <c r="E30" s="147" t="s">
        <v>24</v>
      </c>
      <c r="F30" s="6"/>
      <c r="G30" s="40"/>
      <c r="H30" s="41"/>
      <c r="I30" s="41"/>
      <c r="J30" s="41"/>
      <c r="K30" s="66"/>
      <c r="L30" s="7"/>
      <c r="N30" s="33"/>
    </row>
    <row r="31" spans="1:14" s="2" customFormat="1" ht="20.25" customHeight="1">
      <c r="A31" s="60" t="s">
        <v>25</v>
      </c>
      <c r="B31" s="184"/>
      <c r="C31" s="185"/>
      <c r="D31" s="148" t="s">
        <v>26</v>
      </c>
      <c r="E31" s="149" t="s">
        <v>27</v>
      </c>
      <c r="F31" s="9"/>
      <c r="G31" s="43"/>
      <c r="H31" s="16"/>
      <c r="I31" s="16"/>
      <c r="J31" s="16"/>
      <c r="K31" s="10"/>
      <c r="L31" s="14"/>
      <c r="N31" s="33"/>
    </row>
    <row r="32" spans="1:14" s="2" customFormat="1" ht="20.25" customHeight="1">
      <c r="A32" s="60"/>
      <c r="B32" s="186"/>
      <c r="C32" s="187"/>
      <c r="D32" s="150" t="s">
        <v>28</v>
      </c>
      <c r="E32" s="151" t="s">
        <v>27</v>
      </c>
      <c r="F32" s="45">
        <f>F30*F31</f>
        <v>0</v>
      </c>
      <c r="G32" s="46">
        <f>G30*G31</f>
        <v>0</v>
      </c>
      <c r="H32" s="47">
        <f>H30*H31</f>
        <v>0</v>
      </c>
      <c r="I32" s="47">
        <f>I30*I31</f>
        <v>0</v>
      </c>
      <c r="J32" s="47">
        <f>J30*J31</f>
        <v>0</v>
      </c>
      <c r="K32" s="67">
        <f>K30*K31</f>
        <v>0</v>
      </c>
      <c r="L32" s="23" t="s">
        <v>29</v>
      </c>
      <c r="N32" s="3"/>
    </row>
    <row r="33" spans="1:14" s="2" customFormat="1" ht="20.25" customHeight="1">
      <c r="A33" s="60" t="s">
        <v>30</v>
      </c>
      <c r="B33" s="182" t="s">
        <v>31</v>
      </c>
      <c r="C33" s="183"/>
      <c r="D33" s="148" t="s">
        <v>23</v>
      </c>
      <c r="E33" s="149" t="s">
        <v>24</v>
      </c>
      <c r="F33" s="9"/>
      <c r="G33" s="43"/>
      <c r="H33" s="16"/>
      <c r="I33" s="16"/>
      <c r="J33" s="16"/>
      <c r="K33" s="10"/>
      <c r="L33" s="14"/>
      <c r="N33" s="3"/>
    </row>
    <row r="34" spans="1:14" s="2" customFormat="1" ht="20.25" customHeight="1">
      <c r="A34" s="60"/>
      <c r="B34" s="184"/>
      <c r="C34" s="185"/>
      <c r="D34" s="148" t="s">
        <v>26</v>
      </c>
      <c r="E34" s="149" t="s">
        <v>27</v>
      </c>
      <c r="F34" s="9"/>
      <c r="G34" s="43"/>
      <c r="H34" s="16"/>
      <c r="I34" s="16"/>
      <c r="J34" s="16"/>
      <c r="K34" s="10"/>
      <c r="L34" s="14"/>
      <c r="N34" s="3"/>
    </row>
    <row r="35" spans="1:14" s="2" customFormat="1" ht="20.25" customHeight="1">
      <c r="A35" s="60" t="s">
        <v>32</v>
      </c>
      <c r="B35" s="186"/>
      <c r="C35" s="187"/>
      <c r="D35" s="150" t="s">
        <v>28</v>
      </c>
      <c r="E35" s="151" t="s">
        <v>27</v>
      </c>
      <c r="F35" s="45">
        <f>F33*F34</f>
        <v>0</v>
      </c>
      <c r="G35" s="46">
        <f>G33*G34</f>
        <v>0</v>
      </c>
      <c r="H35" s="47">
        <f>H33*H34</f>
        <v>0</v>
      </c>
      <c r="I35" s="47">
        <f>I33*I34</f>
        <v>0</v>
      </c>
      <c r="J35" s="47">
        <f>J33*J34</f>
        <v>0</v>
      </c>
      <c r="K35" s="67">
        <f>K33*K34</f>
        <v>0</v>
      </c>
      <c r="L35" s="23" t="s">
        <v>29</v>
      </c>
      <c r="N35" s="3"/>
    </row>
    <row r="36" spans="1:14" s="2" customFormat="1" ht="20.25" customHeight="1">
      <c r="A36" s="60"/>
      <c r="B36" s="182" t="s">
        <v>41</v>
      </c>
      <c r="C36" s="183"/>
      <c r="D36" s="148" t="s">
        <v>23</v>
      </c>
      <c r="E36" s="149" t="s">
        <v>24</v>
      </c>
      <c r="F36" s="9"/>
      <c r="G36" s="48"/>
      <c r="H36" s="18"/>
      <c r="I36" s="18"/>
      <c r="J36" s="18"/>
      <c r="K36" s="68"/>
      <c r="L36" s="14"/>
      <c r="N36" s="3"/>
    </row>
    <row r="37" spans="1:14" s="2" customFormat="1" ht="20.25" customHeight="1">
      <c r="A37" s="60" t="s">
        <v>33</v>
      </c>
      <c r="B37" s="184"/>
      <c r="C37" s="185"/>
      <c r="D37" s="148" t="s">
        <v>26</v>
      </c>
      <c r="E37" s="149" t="s">
        <v>27</v>
      </c>
      <c r="F37" s="9"/>
      <c r="G37" s="43"/>
      <c r="H37" s="16"/>
      <c r="I37" s="16"/>
      <c r="J37" s="16"/>
      <c r="K37" s="10"/>
      <c r="L37" s="14"/>
      <c r="N37" s="3"/>
    </row>
    <row r="38" spans="1:14" s="2" customFormat="1" ht="20.25" customHeight="1" thickBot="1">
      <c r="A38" s="61"/>
      <c r="B38" s="188"/>
      <c r="C38" s="189"/>
      <c r="D38" s="152" t="s">
        <v>28</v>
      </c>
      <c r="E38" s="153" t="s">
        <v>27</v>
      </c>
      <c r="F38" s="19">
        <f>F36*F37</f>
        <v>0</v>
      </c>
      <c r="G38" s="50">
        <f>G36*G37</f>
        <v>0</v>
      </c>
      <c r="H38" s="20">
        <f>H36*H37</f>
        <v>0</v>
      </c>
      <c r="I38" s="20">
        <f>I36*I37</f>
        <v>0</v>
      </c>
      <c r="J38" s="20">
        <f>J36*J37</f>
        <v>0</v>
      </c>
      <c r="K38" s="69">
        <f>K36*K37</f>
        <v>0</v>
      </c>
      <c r="L38" s="21" t="s">
        <v>29</v>
      </c>
      <c r="N38" s="3"/>
    </row>
  </sheetData>
  <mergeCells count="37">
    <mergeCell ref="B19:E19"/>
    <mergeCell ref="B20:E20"/>
    <mergeCell ref="B21:E21"/>
    <mergeCell ref="B30:C32"/>
    <mergeCell ref="B23:C23"/>
    <mergeCell ref="B24:C24"/>
    <mergeCell ref="B25:C25"/>
    <mergeCell ref="B26:C26"/>
    <mergeCell ref="B27:C27"/>
    <mergeCell ref="B28:C28"/>
    <mergeCell ref="B33:C35"/>
    <mergeCell ref="B36:C38"/>
    <mergeCell ref="A1:E1"/>
    <mergeCell ref="C5:E5"/>
    <mergeCell ref="B6:E6"/>
    <mergeCell ref="B7:E7"/>
    <mergeCell ref="B8:E8"/>
    <mergeCell ref="C9:E9"/>
    <mergeCell ref="C10:E10"/>
    <mergeCell ref="A23:A29"/>
    <mergeCell ref="B29:C29"/>
    <mergeCell ref="A8:A15"/>
    <mergeCell ref="B9:B13"/>
    <mergeCell ref="A16:A21"/>
    <mergeCell ref="C13:E13"/>
    <mergeCell ref="B14:E14"/>
    <mergeCell ref="B15:E15"/>
    <mergeCell ref="B16:E16"/>
    <mergeCell ref="C17:E17"/>
    <mergeCell ref="C18:E18"/>
    <mergeCell ref="A2:A7"/>
    <mergeCell ref="B3:B5"/>
    <mergeCell ref="C11:E11"/>
    <mergeCell ref="C12:E12"/>
    <mergeCell ref="B2:E2"/>
    <mergeCell ref="C3:E3"/>
    <mergeCell ref="C4:E4"/>
  </mergeCells>
  <printOptions/>
  <pageMargins left="0.7874015748031497" right="0" top="0.66" bottom="0.57" header="0.28" footer="0.5118110236220472"/>
  <pageSetup fitToHeight="1" fitToWidth="1" horizontalDpi="600" verticalDpi="600" orientation="portrait" paperSize="9" scale="83" r:id="rId1"/>
  <headerFooter alignWithMargins="0">
    <oddHeader>&amp;C&amp;20乳　牛　動　態　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38"/>
  <sheetViews>
    <sheetView zoomScale="85" zoomScaleNormal="85" workbookViewId="0" topLeftCell="A1">
      <selection activeCell="F7" sqref="F7"/>
    </sheetView>
  </sheetViews>
  <sheetFormatPr defaultColWidth="9.00390625" defaultRowHeight="13.5"/>
  <cols>
    <col min="1" max="1" width="4.00390625" style="1" customWidth="1"/>
    <col min="2" max="2" width="3.375" style="1" customWidth="1"/>
    <col min="3" max="3" width="9.625" style="1" customWidth="1"/>
    <col min="4" max="5" width="7.00390625" style="1" customWidth="1"/>
    <col min="6" max="11" width="13.25390625" style="1" customWidth="1"/>
    <col min="12" max="12" width="14.75390625" style="1" hidden="1" customWidth="1"/>
    <col min="13" max="16384" width="9.00390625" style="1" customWidth="1"/>
  </cols>
  <sheetData>
    <row r="1" spans="1:11" ht="32.25" customHeight="1" thickBot="1">
      <c r="A1" s="190"/>
      <c r="B1" s="191"/>
      <c r="C1" s="191"/>
      <c r="D1" s="191"/>
      <c r="E1" s="192"/>
      <c r="F1" s="85" t="s">
        <v>78</v>
      </c>
      <c r="G1" s="56" t="s">
        <v>1</v>
      </c>
      <c r="H1" s="56" t="s">
        <v>2</v>
      </c>
      <c r="I1" s="56" t="s">
        <v>3</v>
      </c>
      <c r="J1" s="56" t="s">
        <v>4</v>
      </c>
      <c r="K1" s="56" t="s">
        <v>5</v>
      </c>
    </row>
    <row r="2" spans="1:11" ht="32.25" customHeight="1">
      <c r="A2" s="154" t="s">
        <v>35</v>
      </c>
      <c r="B2" s="161" t="s">
        <v>6</v>
      </c>
      <c r="C2" s="162"/>
      <c r="D2" s="162"/>
      <c r="E2" s="163"/>
      <c r="F2" s="86">
        <v>40</v>
      </c>
      <c r="G2" s="87">
        <f>F6</f>
        <v>45</v>
      </c>
      <c r="H2" s="87">
        <f>G6</f>
        <v>52</v>
      </c>
      <c r="I2" s="87">
        <f>H6</f>
        <v>62</v>
      </c>
      <c r="J2" s="87">
        <f>I6</f>
        <v>75</v>
      </c>
      <c r="K2" s="87">
        <f>J6</f>
        <v>80</v>
      </c>
    </row>
    <row r="3" spans="1:11" ht="32.25" customHeight="1">
      <c r="A3" s="155"/>
      <c r="B3" s="157" t="s">
        <v>7</v>
      </c>
      <c r="C3" s="158" t="s">
        <v>8</v>
      </c>
      <c r="D3" s="159"/>
      <c r="E3" s="160"/>
      <c r="F3" s="88">
        <v>10</v>
      </c>
      <c r="G3" s="88">
        <v>8</v>
      </c>
      <c r="H3" s="88">
        <v>8</v>
      </c>
      <c r="I3" s="88">
        <v>7</v>
      </c>
      <c r="J3" s="88">
        <v>13</v>
      </c>
      <c r="K3" s="88">
        <v>16</v>
      </c>
    </row>
    <row r="4" spans="1:11" ht="32.25" customHeight="1">
      <c r="A4" s="155"/>
      <c r="B4" s="157"/>
      <c r="C4" s="158" t="s">
        <v>58</v>
      </c>
      <c r="D4" s="159"/>
      <c r="E4" s="160"/>
      <c r="F4" s="89">
        <f aca="true" t="shared" si="0" ref="F4:K4">F12</f>
        <v>15</v>
      </c>
      <c r="G4" s="89">
        <f t="shared" si="0"/>
        <v>15</v>
      </c>
      <c r="H4" s="89">
        <f t="shared" si="0"/>
        <v>18</v>
      </c>
      <c r="I4" s="89">
        <f t="shared" si="0"/>
        <v>20</v>
      </c>
      <c r="J4" s="89">
        <f t="shared" si="0"/>
        <v>18</v>
      </c>
      <c r="K4" s="89">
        <f t="shared" si="0"/>
        <v>26</v>
      </c>
    </row>
    <row r="5" spans="1:11" ht="32.25" customHeight="1">
      <c r="A5" s="155"/>
      <c r="B5" s="157"/>
      <c r="C5" s="158" t="s">
        <v>63</v>
      </c>
      <c r="D5" s="159"/>
      <c r="E5" s="160"/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</row>
    <row r="6" spans="1:11" ht="32.25" customHeight="1">
      <c r="A6" s="155"/>
      <c r="B6" s="169" t="s">
        <v>40</v>
      </c>
      <c r="C6" s="193"/>
      <c r="D6" s="193"/>
      <c r="E6" s="194"/>
      <c r="F6" s="90">
        <f>F2-F3+F4+F5</f>
        <v>45</v>
      </c>
      <c r="G6" s="90">
        <f>G2-G3+G4+G5</f>
        <v>52</v>
      </c>
      <c r="H6" s="90">
        <f>H2-H3+H4+H5</f>
        <v>62</v>
      </c>
      <c r="I6" s="90">
        <f>I2-I3+I4+I5</f>
        <v>75</v>
      </c>
      <c r="J6" s="90">
        <f>J2-J3+J4+J5</f>
        <v>80</v>
      </c>
      <c r="K6" s="90">
        <f>K2-K3+K4+K5</f>
        <v>90</v>
      </c>
    </row>
    <row r="7" spans="1:11" ht="32.25" customHeight="1" thickBot="1">
      <c r="A7" s="156"/>
      <c r="B7" s="195" t="s">
        <v>64</v>
      </c>
      <c r="C7" s="171"/>
      <c r="D7" s="171"/>
      <c r="E7" s="172"/>
      <c r="F7" s="91">
        <f aca="true" t="shared" si="1" ref="F7:K7">AVERAGE(F2,F6)</f>
        <v>42.5</v>
      </c>
      <c r="G7" s="91">
        <f t="shared" si="1"/>
        <v>48.5</v>
      </c>
      <c r="H7" s="91">
        <f t="shared" si="1"/>
        <v>57</v>
      </c>
      <c r="I7" s="91">
        <f t="shared" si="1"/>
        <v>68.5</v>
      </c>
      <c r="J7" s="91">
        <f t="shared" si="1"/>
        <v>77.5</v>
      </c>
      <c r="K7" s="91">
        <f t="shared" si="1"/>
        <v>85</v>
      </c>
    </row>
    <row r="8" spans="1:11" ht="32.25" customHeight="1">
      <c r="A8" s="154" t="s">
        <v>36</v>
      </c>
      <c r="B8" s="196" t="s">
        <v>43</v>
      </c>
      <c r="C8" s="197"/>
      <c r="D8" s="197"/>
      <c r="E8" s="198"/>
      <c r="F8" s="95">
        <v>8</v>
      </c>
      <c r="G8" s="92">
        <f>F14</f>
        <v>7</v>
      </c>
      <c r="H8" s="92">
        <f>G14</f>
        <v>8</v>
      </c>
      <c r="I8" s="92">
        <f>H14</f>
        <v>8</v>
      </c>
      <c r="J8" s="92">
        <f>I14</f>
        <v>8</v>
      </c>
      <c r="K8" s="92">
        <f>J14</f>
        <v>14</v>
      </c>
    </row>
    <row r="9" spans="1:11" ht="32.25" customHeight="1">
      <c r="A9" s="155"/>
      <c r="B9" s="157" t="s">
        <v>7</v>
      </c>
      <c r="C9" s="158" t="s">
        <v>62</v>
      </c>
      <c r="D9" s="159"/>
      <c r="E9" s="160"/>
      <c r="F9" s="88">
        <v>14</v>
      </c>
      <c r="G9" s="88">
        <v>16</v>
      </c>
      <c r="H9" s="88">
        <v>19</v>
      </c>
      <c r="I9" s="88">
        <v>20</v>
      </c>
      <c r="J9" s="88">
        <v>24</v>
      </c>
      <c r="K9" s="88">
        <v>29</v>
      </c>
    </row>
    <row r="10" spans="1:11" ht="32.25" customHeight="1">
      <c r="A10" s="155"/>
      <c r="B10" s="157"/>
      <c r="C10" s="158" t="s">
        <v>60</v>
      </c>
      <c r="D10" s="159"/>
      <c r="E10" s="160"/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</row>
    <row r="11" spans="1:11" ht="32.25" customHeight="1">
      <c r="A11" s="155"/>
      <c r="B11" s="157"/>
      <c r="C11" s="158" t="s">
        <v>61</v>
      </c>
      <c r="D11" s="159"/>
      <c r="E11" s="160"/>
      <c r="F11" s="88">
        <v>0</v>
      </c>
      <c r="G11" s="88">
        <v>0</v>
      </c>
      <c r="H11" s="88">
        <v>1</v>
      </c>
      <c r="I11" s="88">
        <v>0</v>
      </c>
      <c r="J11" s="88">
        <v>0</v>
      </c>
      <c r="K11" s="88">
        <v>0</v>
      </c>
    </row>
    <row r="12" spans="1:11" ht="32.25" customHeight="1">
      <c r="A12" s="155"/>
      <c r="B12" s="157"/>
      <c r="C12" s="158" t="s">
        <v>59</v>
      </c>
      <c r="D12" s="159"/>
      <c r="E12" s="160"/>
      <c r="F12" s="88">
        <v>15</v>
      </c>
      <c r="G12" s="88">
        <v>15</v>
      </c>
      <c r="H12" s="88">
        <v>18</v>
      </c>
      <c r="I12" s="88">
        <v>20</v>
      </c>
      <c r="J12" s="88">
        <v>18</v>
      </c>
      <c r="K12" s="88">
        <v>26</v>
      </c>
    </row>
    <row r="13" spans="1:11" ht="32.25" customHeight="1">
      <c r="A13" s="155"/>
      <c r="B13" s="157"/>
      <c r="C13" s="158" t="s">
        <v>44</v>
      </c>
      <c r="D13" s="159"/>
      <c r="E13" s="160"/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</row>
    <row r="14" spans="1:11" ht="32.25" customHeight="1">
      <c r="A14" s="155"/>
      <c r="B14" s="169" t="s">
        <v>45</v>
      </c>
      <c r="C14" s="159"/>
      <c r="D14" s="159"/>
      <c r="E14" s="160"/>
      <c r="F14" s="89">
        <f aca="true" t="shared" si="2" ref="F14:K14">F8+F9+F10-F11-F12-F13</f>
        <v>7</v>
      </c>
      <c r="G14" s="89">
        <f t="shared" si="2"/>
        <v>8</v>
      </c>
      <c r="H14" s="89">
        <f t="shared" si="2"/>
        <v>8</v>
      </c>
      <c r="I14" s="89">
        <f t="shared" si="2"/>
        <v>8</v>
      </c>
      <c r="J14" s="89">
        <f t="shared" si="2"/>
        <v>14</v>
      </c>
      <c r="K14" s="89">
        <f t="shared" si="2"/>
        <v>17</v>
      </c>
    </row>
    <row r="15" spans="1:11" ht="32.25" customHeight="1" thickBot="1">
      <c r="A15" s="156"/>
      <c r="B15" s="170" t="s">
        <v>65</v>
      </c>
      <c r="C15" s="171"/>
      <c r="D15" s="171"/>
      <c r="E15" s="172"/>
      <c r="F15" s="93">
        <f aca="true" t="shared" si="3" ref="F15:K15">AVERAGE(F8,F14)</f>
        <v>7.5</v>
      </c>
      <c r="G15" s="93">
        <f t="shared" si="3"/>
        <v>7.5</v>
      </c>
      <c r="H15" s="93">
        <f t="shared" si="3"/>
        <v>8</v>
      </c>
      <c r="I15" s="93">
        <f t="shared" si="3"/>
        <v>8</v>
      </c>
      <c r="J15" s="93">
        <f t="shared" si="3"/>
        <v>11</v>
      </c>
      <c r="K15" s="93">
        <f t="shared" si="3"/>
        <v>15.5</v>
      </c>
    </row>
    <row r="16" spans="1:11" ht="32.25" customHeight="1">
      <c r="A16" s="166" t="s">
        <v>37</v>
      </c>
      <c r="B16" s="173" t="s">
        <v>46</v>
      </c>
      <c r="C16" s="174"/>
      <c r="D16" s="174"/>
      <c r="E16" s="175"/>
      <c r="F16" s="94">
        <f aca="true" t="shared" si="4" ref="F16:K16">F17+F18</f>
        <v>35</v>
      </c>
      <c r="G16" s="94">
        <f t="shared" si="4"/>
        <v>45</v>
      </c>
      <c r="H16" s="94">
        <f t="shared" si="4"/>
        <v>53</v>
      </c>
      <c r="I16" s="94">
        <f t="shared" si="4"/>
        <v>60</v>
      </c>
      <c r="J16" s="94">
        <f t="shared" si="4"/>
        <v>60</v>
      </c>
      <c r="K16" s="94">
        <f t="shared" si="4"/>
        <v>72</v>
      </c>
    </row>
    <row r="17" spans="1:11" ht="27" customHeight="1">
      <c r="A17" s="167"/>
      <c r="B17" s="57"/>
      <c r="C17" s="176" t="s">
        <v>67</v>
      </c>
      <c r="D17" s="177"/>
      <c r="E17" s="178"/>
      <c r="F17" s="96">
        <v>20</v>
      </c>
      <c r="G17" s="96">
        <v>28</v>
      </c>
      <c r="H17" s="96">
        <v>33</v>
      </c>
      <c r="I17" s="96">
        <v>37</v>
      </c>
      <c r="J17" s="96">
        <v>35</v>
      </c>
      <c r="K17" s="96">
        <v>42</v>
      </c>
    </row>
    <row r="18" spans="1:11" ht="27" customHeight="1">
      <c r="A18" s="167"/>
      <c r="B18" s="58"/>
      <c r="C18" s="179" t="s">
        <v>68</v>
      </c>
      <c r="D18" s="180"/>
      <c r="E18" s="181"/>
      <c r="F18" s="97">
        <v>15</v>
      </c>
      <c r="G18" s="97">
        <v>17</v>
      </c>
      <c r="H18" s="97">
        <v>20</v>
      </c>
      <c r="I18" s="97">
        <v>23</v>
      </c>
      <c r="J18" s="97">
        <v>25</v>
      </c>
      <c r="K18" s="97">
        <v>30</v>
      </c>
    </row>
    <row r="19" spans="1:11" ht="32.25" customHeight="1">
      <c r="A19" s="167"/>
      <c r="B19" s="202" t="s">
        <v>47</v>
      </c>
      <c r="C19" s="159"/>
      <c r="D19" s="159"/>
      <c r="E19" s="160"/>
      <c r="F19" s="88">
        <v>3</v>
      </c>
      <c r="G19" s="88">
        <v>3</v>
      </c>
      <c r="H19" s="88">
        <v>3</v>
      </c>
      <c r="I19" s="88">
        <v>5</v>
      </c>
      <c r="J19" s="88">
        <v>5</v>
      </c>
      <c r="K19" s="88">
        <v>5</v>
      </c>
    </row>
    <row r="20" spans="1:11" ht="32.25" customHeight="1">
      <c r="A20" s="167"/>
      <c r="B20" s="202" t="s">
        <v>48</v>
      </c>
      <c r="C20" s="159"/>
      <c r="D20" s="159"/>
      <c r="E20" s="160"/>
      <c r="F20" s="88">
        <v>1</v>
      </c>
      <c r="G20" s="88">
        <v>1</v>
      </c>
      <c r="H20" s="88">
        <v>1</v>
      </c>
      <c r="I20" s="88">
        <v>1</v>
      </c>
      <c r="J20" s="88">
        <v>1</v>
      </c>
      <c r="K20" s="88">
        <v>1</v>
      </c>
    </row>
    <row r="21" spans="1:11" ht="32.25" customHeight="1" thickBot="1">
      <c r="A21" s="168"/>
      <c r="B21" s="195" t="s">
        <v>66</v>
      </c>
      <c r="C21" s="171"/>
      <c r="D21" s="171"/>
      <c r="E21" s="172"/>
      <c r="F21" s="98">
        <v>20</v>
      </c>
      <c r="G21" s="99">
        <v>28</v>
      </c>
      <c r="H21" s="99">
        <v>33</v>
      </c>
      <c r="I21" s="99">
        <v>37</v>
      </c>
      <c r="J21" s="99">
        <v>35</v>
      </c>
      <c r="K21" s="99">
        <v>42</v>
      </c>
    </row>
    <row r="22" ht="33" customHeight="1" thickBot="1"/>
    <row r="23" spans="1:15" s="2" customFormat="1" ht="20.25" customHeight="1">
      <c r="A23" s="199" t="s">
        <v>9</v>
      </c>
      <c r="B23" s="216" t="s">
        <v>10</v>
      </c>
      <c r="C23" s="217"/>
      <c r="D23" s="51" t="s">
        <v>11</v>
      </c>
      <c r="E23" s="52" t="s">
        <v>49</v>
      </c>
      <c r="F23" s="100">
        <v>12.7</v>
      </c>
      <c r="G23" s="101">
        <v>12.5</v>
      </c>
      <c r="H23" s="102">
        <v>12.5</v>
      </c>
      <c r="I23" s="102">
        <v>12.5</v>
      </c>
      <c r="J23" s="102">
        <v>12.5</v>
      </c>
      <c r="K23" s="103">
        <v>12.5</v>
      </c>
      <c r="L23" s="7"/>
      <c r="N23" s="22"/>
      <c r="O23" s="3"/>
    </row>
    <row r="24" spans="1:15" s="2" customFormat="1" ht="20.25" customHeight="1">
      <c r="A24" s="200"/>
      <c r="B24" s="218" t="s">
        <v>12</v>
      </c>
      <c r="C24" s="219"/>
      <c r="D24" s="24" t="s">
        <v>13</v>
      </c>
      <c r="E24" s="25" t="s">
        <v>50</v>
      </c>
      <c r="F24" s="104">
        <v>4.1</v>
      </c>
      <c r="G24" s="105">
        <v>4.5</v>
      </c>
      <c r="H24" s="106">
        <v>4.5</v>
      </c>
      <c r="I24" s="106">
        <v>4.5</v>
      </c>
      <c r="J24" s="106">
        <v>4.5</v>
      </c>
      <c r="K24" s="107">
        <v>4.5</v>
      </c>
      <c r="L24" s="14"/>
      <c r="N24" s="22"/>
      <c r="O24" s="3"/>
    </row>
    <row r="25" spans="1:15" s="2" customFormat="1" ht="20.25" customHeight="1">
      <c r="A25" s="200"/>
      <c r="B25" s="218" t="s">
        <v>14</v>
      </c>
      <c r="C25" s="219"/>
      <c r="D25" s="24" t="s">
        <v>15</v>
      </c>
      <c r="E25" s="25" t="s">
        <v>51</v>
      </c>
      <c r="F25" s="104">
        <v>2.8</v>
      </c>
      <c r="G25" s="105">
        <v>3</v>
      </c>
      <c r="H25" s="106">
        <v>3</v>
      </c>
      <c r="I25" s="106">
        <v>3</v>
      </c>
      <c r="J25" s="106">
        <v>3</v>
      </c>
      <c r="K25" s="107">
        <v>3</v>
      </c>
      <c r="L25" s="14"/>
      <c r="N25" s="22"/>
      <c r="O25" s="3"/>
    </row>
    <row r="26" spans="1:15" s="2" customFormat="1" ht="20.25" customHeight="1">
      <c r="A26" s="200"/>
      <c r="B26" s="218" t="s">
        <v>34</v>
      </c>
      <c r="C26" s="219"/>
      <c r="D26" s="24" t="s">
        <v>52</v>
      </c>
      <c r="E26" s="25" t="s">
        <v>53</v>
      </c>
      <c r="F26" s="129">
        <v>8000</v>
      </c>
      <c r="G26" s="130">
        <v>8050</v>
      </c>
      <c r="H26" s="131">
        <v>8100</v>
      </c>
      <c r="I26" s="131">
        <v>8100</v>
      </c>
      <c r="J26" s="131">
        <v>8100</v>
      </c>
      <c r="K26" s="132">
        <v>8100</v>
      </c>
      <c r="L26" s="14" t="s">
        <v>54</v>
      </c>
      <c r="N26" s="22"/>
      <c r="O26" s="3"/>
    </row>
    <row r="27" spans="1:15" s="2" customFormat="1" ht="20.25" customHeight="1">
      <c r="A27" s="200"/>
      <c r="B27" s="220" t="s">
        <v>17</v>
      </c>
      <c r="C27" s="219"/>
      <c r="D27" s="30" t="s">
        <v>16</v>
      </c>
      <c r="E27" s="5" t="s">
        <v>55</v>
      </c>
      <c r="F27" s="108">
        <v>344000</v>
      </c>
      <c r="G27" s="109">
        <v>392000</v>
      </c>
      <c r="H27" s="109">
        <v>453600</v>
      </c>
      <c r="I27" s="110">
        <v>526500</v>
      </c>
      <c r="J27" s="111">
        <v>599400</v>
      </c>
      <c r="K27" s="112">
        <v>631800</v>
      </c>
      <c r="L27" s="32"/>
      <c r="N27" s="33"/>
      <c r="O27" s="3"/>
    </row>
    <row r="28" spans="1:14" s="2" customFormat="1" ht="20.25" customHeight="1">
      <c r="A28" s="200"/>
      <c r="B28" s="220" t="s">
        <v>18</v>
      </c>
      <c r="C28" s="219"/>
      <c r="D28" s="34" t="s">
        <v>19</v>
      </c>
      <c r="E28" s="8" t="s">
        <v>56</v>
      </c>
      <c r="F28" s="104">
        <v>72.5</v>
      </c>
      <c r="G28" s="105">
        <v>73</v>
      </c>
      <c r="H28" s="105">
        <v>73</v>
      </c>
      <c r="I28" s="105">
        <v>73</v>
      </c>
      <c r="J28" s="105">
        <v>73</v>
      </c>
      <c r="K28" s="113">
        <v>73</v>
      </c>
      <c r="L28" s="14"/>
      <c r="N28" s="33">
        <v>42.5</v>
      </c>
    </row>
    <row r="29" spans="1:14" s="2" customFormat="1" ht="20.25" customHeight="1" thickBot="1">
      <c r="A29" s="201"/>
      <c r="B29" s="225" t="s">
        <v>20</v>
      </c>
      <c r="C29" s="226"/>
      <c r="D29" s="34" t="s">
        <v>21</v>
      </c>
      <c r="E29" s="5" t="s">
        <v>57</v>
      </c>
      <c r="F29" s="114">
        <f aca="true" t="shared" si="5" ref="F29:K29">F27*F28/1000</f>
        <v>24940</v>
      </c>
      <c r="G29" s="115">
        <f t="shared" si="5"/>
        <v>28616</v>
      </c>
      <c r="H29" s="115">
        <f t="shared" si="5"/>
        <v>33112.8</v>
      </c>
      <c r="I29" s="115">
        <f t="shared" si="5"/>
        <v>38434.5</v>
      </c>
      <c r="J29" s="115">
        <f t="shared" si="5"/>
        <v>43756.2</v>
      </c>
      <c r="K29" s="116">
        <f t="shared" si="5"/>
        <v>46121.4</v>
      </c>
      <c r="L29" s="4"/>
      <c r="N29" s="33"/>
    </row>
    <row r="30" spans="1:14" s="2" customFormat="1" ht="20.25" customHeight="1">
      <c r="A30" s="59"/>
      <c r="B30" s="210" t="s">
        <v>22</v>
      </c>
      <c r="C30" s="211"/>
      <c r="D30" s="38" t="s">
        <v>23</v>
      </c>
      <c r="E30" s="39" t="s">
        <v>24</v>
      </c>
      <c r="F30" s="117">
        <v>10</v>
      </c>
      <c r="G30" s="118">
        <v>5</v>
      </c>
      <c r="H30" s="119">
        <v>5</v>
      </c>
      <c r="I30" s="119">
        <v>5</v>
      </c>
      <c r="J30" s="119">
        <v>10</v>
      </c>
      <c r="K30" s="133">
        <v>13</v>
      </c>
      <c r="L30" s="7"/>
      <c r="N30" s="33"/>
    </row>
    <row r="31" spans="1:14" s="2" customFormat="1" ht="20.25" customHeight="1">
      <c r="A31" s="60" t="s">
        <v>25</v>
      </c>
      <c r="B31" s="212"/>
      <c r="C31" s="213"/>
      <c r="D31" s="42" t="s">
        <v>26</v>
      </c>
      <c r="E31" s="29" t="s">
        <v>27</v>
      </c>
      <c r="F31" s="108">
        <v>111</v>
      </c>
      <c r="G31" s="120">
        <v>100</v>
      </c>
      <c r="H31" s="110">
        <v>100</v>
      </c>
      <c r="I31" s="110">
        <v>100</v>
      </c>
      <c r="J31" s="110">
        <v>100</v>
      </c>
      <c r="K31" s="134">
        <v>100</v>
      </c>
      <c r="L31" s="14"/>
      <c r="N31" s="33"/>
    </row>
    <row r="32" spans="1:14" s="2" customFormat="1" ht="20.25" customHeight="1">
      <c r="A32" s="60"/>
      <c r="B32" s="214"/>
      <c r="C32" s="215"/>
      <c r="D32" s="11" t="s">
        <v>28</v>
      </c>
      <c r="E32" s="44" t="s">
        <v>27</v>
      </c>
      <c r="F32" s="121">
        <f aca="true" t="shared" si="6" ref="F32:K32">F30*F31</f>
        <v>1110</v>
      </c>
      <c r="G32" s="122">
        <f t="shared" si="6"/>
        <v>500</v>
      </c>
      <c r="H32" s="123">
        <f t="shared" si="6"/>
        <v>500</v>
      </c>
      <c r="I32" s="123">
        <f t="shared" si="6"/>
        <v>500</v>
      </c>
      <c r="J32" s="123">
        <f t="shared" si="6"/>
        <v>1000</v>
      </c>
      <c r="K32" s="135">
        <f t="shared" si="6"/>
        <v>1300</v>
      </c>
      <c r="L32" s="23" t="s">
        <v>29</v>
      </c>
      <c r="N32" s="3"/>
    </row>
    <row r="33" spans="1:14" s="2" customFormat="1" ht="20.25" customHeight="1">
      <c r="A33" s="60" t="s">
        <v>30</v>
      </c>
      <c r="B33" s="221" t="s">
        <v>31</v>
      </c>
      <c r="C33" s="222"/>
      <c r="D33" s="42" t="s">
        <v>23</v>
      </c>
      <c r="E33" s="29" t="s">
        <v>24</v>
      </c>
      <c r="F33" s="108"/>
      <c r="G33" s="120"/>
      <c r="H33" s="110"/>
      <c r="I33" s="110"/>
      <c r="J33" s="110"/>
      <c r="K33" s="134"/>
      <c r="L33" s="14"/>
      <c r="N33" s="3"/>
    </row>
    <row r="34" spans="1:14" s="2" customFormat="1" ht="20.25" customHeight="1">
      <c r="A34" s="60"/>
      <c r="B34" s="212"/>
      <c r="C34" s="213"/>
      <c r="D34" s="42" t="s">
        <v>26</v>
      </c>
      <c r="E34" s="29" t="s">
        <v>27</v>
      </c>
      <c r="F34" s="108"/>
      <c r="G34" s="120"/>
      <c r="H34" s="110"/>
      <c r="I34" s="110"/>
      <c r="J34" s="110"/>
      <c r="K34" s="134"/>
      <c r="L34" s="14"/>
      <c r="N34" s="3"/>
    </row>
    <row r="35" spans="1:14" s="2" customFormat="1" ht="20.25" customHeight="1">
      <c r="A35" s="60" t="s">
        <v>32</v>
      </c>
      <c r="B35" s="214"/>
      <c r="C35" s="215"/>
      <c r="D35" s="11" t="s">
        <v>28</v>
      </c>
      <c r="E35" s="44" t="s">
        <v>27</v>
      </c>
      <c r="F35" s="121">
        <f aca="true" t="shared" si="7" ref="F35:K35">F33*F34</f>
        <v>0</v>
      </c>
      <c r="G35" s="122">
        <f t="shared" si="7"/>
        <v>0</v>
      </c>
      <c r="H35" s="123">
        <f t="shared" si="7"/>
        <v>0</v>
      </c>
      <c r="I35" s="123">
        <f t="shared" si="7"/>
        <v>0</v>
      </c>
      <c r="J35" s="123">
        <f t="shared" si="7"/>
        <v>0</v>
      </c>
      <c r="K35" s="135">
        <f t="shared" si="7"/>
        <v>0</v>
      </c>
      <c r="L35" s="23" t="s">
        <v>29</v>
      </c>
      <c r="N35" s="3"/>
    </row>
    <row r="36" spans="1:14" s="2" customFormat="1" ht="20.25" customHeight="1">
      <c r="A36" s="60"/>
      <c r="B36" s="221" t="s">
        <v>41</v>
      </c>
      <c r="C36" s="222"/>
      <c r="D36" s="42" t="s">
        <v>23</v>
      </c>
      <c r="E36" s="29" t="s">
        <v>24</v>
      </c>
      <c r="F36" s="108">
        <f aca="true" t="shared" si="8" ref="F36:K36">F21</f>
        <v>20</v>
      </c>
      <c r="G36" s="124">
        <f t="shared" si="8"/>
        <v>28</v>
      </c>
      <c r="H36" s="125">
        <f t="shared" si="8"/>
        <v>33</v>
      </c>
      <c r="I36" s="125">
        <f t="shared" si="8"/>
        <v>37</v>
      </c>
      <c r="J36" s="125">
        <f t="shared" si="8"/>
        <v>35</v>
      </c>
      <c r="K36" s="136">
        <f t="shared" si="8"/>
        <v>42</v>
      </c>
      <c r="L36" s="14"/>
      <c r="N36" s="3"/>
    </row>
    <row r="37" spans="1:14" s="2" customFormat="1" ht="20.25" customHeight="1">
      <c r="A37" s="60" t="s">
        <v>33</v>
      </c>
      <c r="B37" s="212"/>
      <c r="C37" s="213"/>
      <c r="D37" s="42" t="s">
        <v>26</v>
      </c>
      <c r="E37" s="29" t="s">
        <v>27</v>
      </c>
      <c r="F37" s="108">
        <v>39</v>
      </c>
      <c r="G37" s="120">
        <v>40</v>
      </c>
      <c r="H37" s="110">
        <v>40</v>
      </c>
      <c r="I37" s="110">
        <v>40</v>
      </c>
      <c r="J37" s="110">
        <v>40</v>
      </c>
      <c r="K37" s="134">
        <v>40</v>
      </c>
      <c r="L37" s="14"/>
      <c r="N37" s="3"/>
    </row>
    <row r="38" spans="1:14" s="2" customFormat="1" ht="20.25" customHeight="1" thickBot="1">
      <c r="A38" s="61"/>
      <c r="B38" s="223"/>
      <c r="C38" s="224"/>
      <c r="D38" s="49" t="s">
        <v>28</v>
      </c>
      <c r="E38" s="35" t="s">
        <v>27</v>
      </c>
      <c r="F38" s="114">
        <f aca="true" t="shared" si="9" ref="F38:K38">F36*F37</f>
        <v>780</v>
      </c>
      <c r="G38" s="126">
        <f t="shared" si="9"/>
        <v>1120</v>
      </c>
      <c r="H38" s="127">
        <f t="shared" si="9"/>
        <v>1320</v>
      </c>
      <c r="I38" s="127">
        <f t="shared" si="9"/>
        <v>1480</v>
      </c>
      <c r="J38" s="127">
        <f t="shared" si="9"/>
        <v>1400</v>
      </c>
      <c r="K38" s="128">
        <f t="shared" si="9"/>
        <v>1680</v>
      </c>
      <c r="L38" s="21" t="s">
        <v>29</v>
      </c>
      <c r="N38" s="3"/>
    </row>
  </sheetData>
  <mergeCells count="37">
    <mergeCell ref="A2:A7"/>
    <mergeCell ref="B3:B5"/>
    <mergeCell ref="C11:E11"/>
    <mergeCell ref="C12:E12"/>
    <mergeCell ref="B2:E2"/>
    <mergeCell ref="C3:E3"/>
    <mergeCell ref="C4:E4"/>
    <mergeCell ref="B29:C29"/>
    <mergeCell ref="A8:A15"/>
    <mergeCell ref="B9:B13"/>
    <mergeCell ref="A16:A21"/>
    <mergeCell ref="C13:E13"/>
    <mergeCell ref="B14:E14"/>
    <mergeCell ref="B15:E15"/>
    <mergeCell ref="B16:E16"/>
    <mergeCell ref="C17:E17"/>
    <mergeCell ref="C18:E18"/>
    <mergeCell ref="B33:C35"/>
    <mergeCell ref="B36:C38"/>
    <mergeCell ref="A1:E1"/>
    <mergeCell ref="C5:E5"/>
    <mergeCell ref="B6:E6"/>
    <mergeCell ref="B7:E7"/>
    <mergeCell ref="B8:E8"/>
    <mergeCell ref="C9:E9"/>
    <mergeCell ref="C10:E10"/>
    <mergeCell ref="A23:A29"/>
    <mergeCell ref="B19:E19"/>
    <mergeCell ref="B20:E20"/>
    <mergeCell ref="B21:E21"/>
    <mergeCell ref="B30:C32"/>
    <mergeCell ref="B23:C23"/>
    <mergeCell ref="B24:C24"/>
    <mergeCell ref="B25:C25"/>
    <mergeCell ref="B26:C26"/>
    <mergeCell ref="B27:C27"/>
    <mergeCell ref="B28:C28"/>
  </mergeCells>
  <printOptions horizontalCentered="1" verticalCentered="1"/>
  <pageMargins left="0.7874015748031497" right="0" top="0.6692913385826772" bottom="0.5511811023622047" header="0.44" footer="0.5118110236220472"/>
  <pageSetup fitToHeight="1" fitToWidth="1" horizontalDpi="600" verticalDpi="600" orientation="portrait" paperSize="9" scale="74" r:id="rId2"/>
  <headerFooter alignWithMargins="0">
    <oddHeader>&amp;C&amp;20乳　牛　動　態　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WIN42026</dc:creator>
  <cp:keywords/>
  <dc:description/>
  <cp:lastModifiedBy>afc</cp:lastModifiedBy>
  <cp:lastPrinted>2008-03-12T03:13:43Z</cp:lastPrinted>
  <dcterms:created xsi:type="dcterms:W3CDTF">2006-06-28T04:36:07Z</dcterms:created>
  <dcterms:modified xsi:type="dcterms:W3CDTF">2012-07-02T08:08:26Z</dcterms:modified>
  <cp:category/>
  <cp:version/>
  <cp:contentType/>
  <cp:contentStatus/>
</cp:coreProperties>
</file>